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cuments\"/>
    </mc:Choice>
  </mc:AlternateContent>
  <xr:revisionPtr revIDLastSave="0" documentId="13_ncr:1_{0CB9CD56-8935-4E4A-8113-BEDED7B6E49E}" xr6:coauthVersionLast="40" xr6:coauthVersionMax="40" xr10:uidLastSave="{00000000-0000-0000-0000-000000000000}"/>
  <bookViews>
    <workbookView xWindow="0" yWindow="0" windowWidth="28800" windowHeight="12810" tabRatio="867" xr2:uid="{01AF32AE-0BFC-49F1-9FEB-93C911164E52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  <sheet name="AJUSTES E ESTATISTICAS" sheetId="13" r:id="rId13"/>
    <sheet name="Janeiro corrente" sheetId="14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G2" i="14" l="1"/>
  <c r="F2" i="14"/>
  <c r="E9" i="14"/>
  <c r="E8" i="14"/>
  <c r="E7" i="14"/>
  <c r="A7" i="14"/>
  <c r="E6" i="14"/>
  <c r="C6" i="14"/>
  <c r="A6" i="14"/>
  <c r="E5" i="14"/>
  <c r="B4" i="14"/>
  <c r="E4" i="14" s="1"/>
  <c r="E3" i="14"/>
  <c r="E2" i="14"/>
  <c r="E1" i="14"/>
  <c r="E11" i="1" l="1"/>
  <c r="N27" i="1"/>
  <c r="N10" i="12"/>
  <c r="N11" i="12"/>
  <c r="N12" i="12"/>
  <c r="N13" i="12"/>
  <c r="N14" i="12"/>
  <c r="N15" i="12"/>
  <c r="N16" i="12"/>
  <c r="N17" i="12"/>
  <c r="N18" i="12"/>
  <c r="N19" i="12"/>
  <c r="N20" i="12"/>
  <c r="N16" i="11"/>
  <c r="N17" i="11"/>
  <c r="N18" i="11"/>
  <c r="N19" i="11"/>
  <c r="N20" i="11"/>
  <c r="N16" i="4"/>
  <c r="N17" i="4"/>
  <c r="N18" i="4"/>
  <c r="N19" i="4"/>
  <c r="N20" i="4"/>
  <c r="N19" i="1"/>
  <c r="N20" i="1"/>
  <c r="N18" i="1"/>
  <c r="N16" i="9"/>
  <c r="N17" i="9"/>
  <c r="N18" i="9"/>
  <c r="N19" i="9"/>
  <c r="N20" i="9"/>
  <c r="N18" i="2"/>
  <c r="N17" i="2"/>
  <c r="N25" i="1"/>
  <c r="N26" i="1"/>
  <c r="N28" i="1"/>
  <c r="N29" i="1"/>
  <c r="G11" i="1" s="1"/>
  <c r="N30" i="1"/>
  <c r="G12" i="1" s="1"/>
  <c r="N31" i="1"/>
  <c r="N32" i="1"/>
  <c r="N33" i="1"/>
  <c r="N34" i="1"/>
  <c r="N35" i="1"/>
  <c r="N36" i="1"/>
  <c r="N37" i="1"/>
  <c r="N38" i="1"/>
  <c r="N39" i="1"/>
  <c r="N40" i="1"/>
  <c r="N41" i="1"/>
  <c r="N24" i="1"/>
  <c r="N17" i="1"/>
  <c r="F11" i="7" l="1"/>
  <c r="E12" i="1"/>
  <c r="E12" i="3" s="1"/>
  <c r="J29" i="9"/>
  <c r="E10" i="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24" i="12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24" i="11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24" i="10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24" i="9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24" i="8"/>
  <c r="N25" i="7"/>
  <c r="N26" i="7"/>
  <c r="N27" i="7"/>
  <c r="N28" i="7"/>
  <c r="N29" i="7"/>
  <c r="N30" i="7"/>
  <c r="N31" i="7"/>
  <c r="N32" i="7"/>
  <c r="H8" i="13" s="1"/>
  <c r="N33" i="7"/>
  <c r="N34" i="7"/>
  <c r="N35" i="7"/>
  <c r="N36" i="7"/>
  <c r="N37" i="7"/>
  <c r="N38" i="7"/>
  <c r="N39" i="7"/>
  <c r="N40" i="7"/>
  <c r="N41" i="7"/>
  <c r="N24" i="7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24" i="6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24" i="5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24" i="4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24" i="2"/>
  <c r="N24" i="3"/>
  <c r="N9" i="12"/>
  <c r="N21" i="12" s="1"/>
  <c r="N15" i="11"/>
  <c r="N14" i="11"/>
  <c r="N13" i="11"/>
  <c r="N12" i="11"/>
  <c r="N11" i="11"/>
  <c r="N10" i="11"/>
  <c r="N9" i="11"/>
  <c r="N16" i="10"/>
  <c r="N15" i="10"/>
  <c r="N14" i="10"/>
  <c r="N13" i="10"/>
  <c r="N12" i="10"/>
  <c r="N11" i="10"/>
  <c r="N10" i="10"/>
  <c r="N9" i="10"/>
  <c r="N15" i="9"/>
  <c r="N14" i="9"/>
  <c r="N13" i="9"/>
  <c r="N12" i="9"/>
  <c r="N11" i="9"/>
  <c r="N10" i="9"/>
  <c r="N9" i="9"/>
  <c r="N16" i="8"/>
  <c r="N15" i="8"/>
  <c r="N14" i="8"/>
  <c r="N13" i="8"/>
  <c r="N12" i="8"/>
  <c r="N11" i="8"/>
  <c r="N10" i="8"/>
  <c r="N9" i="8"/>
  <c r="N21" i="8" s="1"/>
  <c r="N16" i="7"/>
  <c r="N15" i="7"/>
  <c r="N14" i="7"/>
  <c r="N13" i="7"/>
  <c r="N12" i="7"/>
  <c r="N11" i="7"/>
  <c r="N10" i="7"/>
  <c r="N9" i="7"/>
  <c r="N16" i="6"/>
  <c r="N15" i="6"/>
  <c r="N14" i="6"/>
  <c r="N13" i="6"/>
  <c r="N12" i="6"/>
  <c r="N11" i="6"/>
  <c r="N10" i="6"/>
  <c r="N9" i="6"/>
  <c r="N21" i="6" s="1"/>
  <c r="N16" i="5"/>
  <c r="N15" i="5"/>
  <c r="N14" i="5"/>
  <c r="N13" i="5"/>
  <c r="N12" i="5"/>
  <c r="N11" i="5"/>
  <c r="N10" i="5"/>
  <c r="N9" i="5"/>
  <c r="N15" i="4"/>
  <c r="N14" i="4"/>
  <c r="N13" i="4"/>
  <c r="N12" i="4"/>
  <c r="N11" i="4"/>
  <c r="N10" i="4"/>
  <c r="N9" i="4"/>
  <c r="N16" i="3"/>
  <c r="N15" i="3"/>
  <c r="N14" i="3"/>
  <c r="N13" i="3"/>
  <c r="N12" i="3"/>
  <c r="N11" i="3"/>
  <c r="N10" i="3"/>
  <c r="N9" i="3"/>
  <c r="N16" i="2"/>
  <c r="N15" i="2"/>
  <c r="N14" i="2"/>
  <c r="N13" i="2"/>
  <c r="N12" i="2"/>
  <c r="N11" i="2"/>
  <c r="N10" i="2"/>
  <c r="N9" i="2"/>
  <c r="N10" i="1"/>
  <c r="N11" i="1"/>
  <c r="N12" i="1"/>
  <c r="N13" i="1"/>
  <c r="N14" i="1"/>
  <c r="N15" i="1"/>
  <c r="N16" i="1"/>
  <c r="N9" i="1"/>
  <c r="N21" i="10" l="1"/>
  <c r="N21" i="7"/>
  <c r="N21" i="5"/>
  <c r="N42" i="12"/>
  <c r="R17" i="12" s="1"/>
  <c r="R18" i="12" s="1"/>
  <c r="N21" i="11"/>
  <c r="N21" i="4"/>
  <c r="N21" i="3"/>
  <c r="H6" i="13"/>
  <c r="N21" i="9"/>
  <c r="N21" i="2"/>
  <c r="F12" i="9"/>
  <c r="H12" i="1"/>
  <c r="N42" i="3"/>
  <c r="G12" i="4"/>
  <c r="G12" i="8"/>
  <c r="G12" i="5"/>
  <c r="G12" i="7"/>
  <c r="G12" i="11"/>
  <c r="G12" i="6"/>
  <c r="G12" i="12"/>
  <c r="G12" i="10"/>
  <c r="N21" i="1"/>
  <c r="F12" i="10"/>
  <c r="F12" i="12"/>
  <c r="F12" i="3"/>
  <c r="F12" i="6"/>
  <c r="F12" i="8"/>
  <c r="F12" i="4"/>
  <c r="F12" i="11"/>
  <c r="F12" i="5"/>
  <c r="F12" i="7"/>
  <c r="F12" i="2"/>
  <c r="J30" i="4"/>
  <c r="J30" i="7"/>
  <c r="J30" i="8"/>
  <c r="E12" i="9"/>
  <c r="J30" i="12"/>
  <c r="E12" i="4"/>
  <c r="E12" i="6"/>
  <c r="E12" i="11"/>
  <c r="J30" i="1"/>
  <c r="E12" i="2"/>
  <c r="E12" i="8"/>
  <c r="E12" i="5"/>
  <c r="E12" i="10"/>
  <c r="J30" i="5"/>
  <c r="J30" i="6"/>
  <c r="E12" i="7"/>
  <c r="E12" i="12"/>
  <c r="J29" i="5"/>
  <c r="J29" i="10"/>
  <c r="E11" i="11"/>
  <c r="J29" i="2"/>
  <c r="J29" i="11"/>
  <c r="E11" i="4"/>
  <c r="E11" i="7"/>
  <c r="E11" i="9"/>
  <c r="J29" i="3"/>
  <c r="J29" i="12"/>
  <c r="E11" i="10"/>
  <c r="E11" i="6"/>
  <c r="J29" i="4"/>
  <c r="J29" i="6"/>
  <c r="J29" i="7"/>
  <c r="E11" i="12"/>
  <c r="J29" i="8"/>
  <c r="E11" i="5"/>
  <c r="E11" i="8"/>
  <c r="F11" i="8"/>
  <c r="F11" i="5"/>
  <c r="F11" i="2"/>
  <c r="F11" i="6"/>
  <c r="F11" i="10"/>
  <c r="F11" i="4"/>
  <c r="F11" i="12"/>
  <c r="F11" i="11"/>
  <c r="F11" i="3"/>
  <c r="F11" i="9"/>
  <c r="J30" i="9"/>
  <c r="J30" i="2"/>
  <c r="J30" i="10"/>
  <c r="J30" i="3"/>
  <c r="J30" i="11"/>
  <c r="E11" i="2"/>
  <c r="E11" i="3"/>
  <c r="J29" i="1"/>
  <c r="G12" i="2"/>
  <c r="G12" i="3"/>
  <c r="N42" i="11"/>
  <c r="N42" i="10"/>
  <c r="R17" i="10" s="1"/>
  <c r="R18" i="10" s="1"/>
  <c r="N42" i="9"/>
  <c r="N42" i="8"/>
  <c r="R17" i="8" s="1"/>
  <c r="R18" i="8" s="1"/>
  <c r="N42" i="7"/>
  <c r="R17" i="7" s="1"/>
  <c r="R18" i="7" s="1"/>
  <c r="N42" i="6"/>
  <c r="R17" i="6" s="1"/>
  <c r="R18" i="6" s="1"/>
  <c r="N42" i="5"/>
  <c r="R17" i="5" s="1"/>
  <c r="R18" i="5" s="1"/>
  <c r="N42" i="4"/>
  <c r="N42" i="2"/>
  <c r="N42" i="1"/>
  <c r="R17" i="11" l="1"/>
  <c r="R18" i="11" s="1"/>
  <c r="R17" i="4"/>
  <c r="R18" i="4" s="1"/>
  <c r="R17" i="3"/>
  <c r="R18" i="3" s="1"/>
  <c r="T6" i="12"/>
  <c r="T6" i="3"/>
  <c r="T6" i="6"/>
  <c r="T6" i="10"/>
  <c r="T6" i="2"/>
  <c r="T6" i="1"/>
  <c r="T6" i="7"/>
  <c r="T6" i="9"/>
  <c r="T6" i="11"/>
  <c r="T6" i="8"/>
  <c r="T6" i="5"/>
  <c r="T6" i="4"/>
  <c r="H12" i="10"/>
  <c r="S6" i="1"/>
  <c r="S6" i="10" s="1"/>
  <c r="R17" i="9"/>
  <c r="R18" i="9" s="1"/>
  <c r="R17" i="2"/>
  <c r="R18" i="2" s="1"/>
  <c r="H12" i="5"/>
  <c r="H12" i="4"/>
  <c r="H12" i="11"/>
  <c r="H12" i="6"/>
  <c r="H12" i="12"/>
  <c r="H12" i="3"/>
  <c r="H12" i="2"/>
  <c r="H12" i="9"/>
  <c r="H12" i="8"/>
  <c r="H12" i="7"/>
  <c r="R17" i="1"/>
  <c r="R18" i="1" s="1"/>
  <c r="G11" i="11"/>
  <c r="G11" i="8"/>
  <c r="G11" i="10"/>
  <c r="G11" i="5"/>
  <c r="G11" i="7"/>
  <c r="G11" i="12"/>
  <c r="G12" i="9"/>
  <c r="G11" i="9"/>
  <c r="G11" i="6"/>
  <c r="G11" i="4"/>
  <c r="G11" i="3"/>
  <c r="G11" i="2"/>
  <c r="H11" i="1"/>
  <c r="H11" i="12" s="1"/>
  <c r="S6" i="5" l="1"/>
  <c r="S6" i="6"/>
  <c r="S6" i="12"/>
  <c r="S6" i="3"/>
  <c r="S6" i="4"/>
  <c r="S6" i="7"/>
  <c r="S6" i="11"/>
  <c r="S6" i="2"/>
  <c r="S6" i="9"/>
  <c r="S6" i="8"/>
  <c r="H11" i="8"/>
  <c r="H11" i="10"/>
  <c r="H11" i="5"/>
  <c r="H11" i="9"/>
  <c r="H11" i="11"/>
  <c r="H11" i="7"/>
  <c r="H11" i="6"/>
  <c r="H11" i="4"/>
  <c r="H11" i="3"/>
  <c r="H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Flavio Teixeira</author>
  </authors>
  <commentList>
    <comment ref="M27" authorId="0" shapeId="0" xr:uid="{C6ED3F28-96F9-4E43-8275-080DBBDBF8F4}">
      <text>
        <r>
          <rPr>
            <b/>
            <sz val="9"/>
            <color indexed="81"/>
            <rFont val="Segoe UI"/>
            <family val="2"/>
          </rPr>
          <t>Flavio Teixeira:</t>
        </r>
        <r>
          <rPr>
            <sz val="9"/>
            <color indexed="81"/>
            <rFont val="Segoe UI"/>
            <family val="2"/>
          </rPr>
          <t xml:space="preserve">
CARRO ESTRAGOU , PNEUS
</t>
        </r>
      </text>
    </comment>
  </commentList>
</comments>
</file>

<file path=xl/sharedStrings.xml><?xml version="1.0" encoding="utf-8"?>
<sst xmlns="http://schemas.openxmlformats.org/spreadsheetml/2006/main" count="490" uniqueCount="60">
  <si>
    <t>ORÇAMENTO MENSAL</t>
  </si>
  <si>
    <t>SALARIO</t>
  </si>
  <si>
    <t>OUTROS GANHOS</t>
  </si>
  <si>
    <t>ALUGUEL</t>
  </si>
  <si>
    <t>AGUA</t>
  </si>
  <si>
    <t>ENERGIA</t>
  </si>
  <si>
    <t>TELEFONE</t>
  </si>
  <si>
    <t>INTERNET</t>
  </si>
  <si>
    <t>SEGURANÇA</t>
  </si>
  <si>
    <t>CONDOMINIO</t>
  </si>
  <si>
    <t>DESCRIÇÃO</t>
  </si>
  <si>
    <t>VALOR</t>
  </si>
  <si>
    <t>REPAROS</t>
  </si>
  <si>
    <t>VALOR INICIAL</t>
  </si>
  <si>
    <t>VALOR FINAL</t>
  </si>
  <si>
    <t>ACRESCIMO</t>
  </si>
  <si>
    <t xml:space="preserve"> DEDUÇÃO</t>
  </si>
  <si>
    <t>TOTAL</t>
  </si>
  <si>
    <t>GASTOS MENSAIS ESSENCIAIS</t>
  </si>
  <si>
    <t>GASTOS ORÇADOS E PESSOAIS</t>
  </si>
  <si>
    <t>SUPERMERCADO</t>
  </si>
  <si>
    <t>LAZER</t>
  </si>
  <si>
    <t>TRANSPORTE</t>
  </si>
  <si>
    <t>MORADIA E GASTOS FIXOS</t>
  </si>
  <si>
    <t>EDUCAÇÃO</t>
  </si>
  <si>
    <t>FUNDO DE EMERGENCIA</t>
  </si>
  <si>
    <t>SONHO 2</t>
  </si>
  <si>
    <t>APOSENTADORIA</t>
  </si>
  <si>
    <t>ENTRADA</t>
  </si>
  <si>
    <t>VALOR DO FUNDO DE EMERGENCIA</t>
  </si>
  <si>
    <t>JANEIRO</t>
  </si>
  <si>
    <t>FEVEREIRO</t>
  </si>
  <si>
    <t>MARÇO</t>
  </si>
  <si>
    <t>ABRIL</t>
  </si>
  <si>
    <t>JUNHO</t>
  </si>
  <si>
    <t>JULHO</t>
  </si>
  <si>
    <t>AGOSTO</t>
  </si>
  <si>
    <t>SETEMBRO</t>
  </si>
  <si>
    <t>OUTUBRO</t>
  </si>
  <si>
    <t>DEZEMBRO</t>
  </si>
  <si>
    <t>NOVEMBRO</t>
  </si>
  <si>
    <t>VALOR CONSTITUIDO</t>
  </si>
  <si>
    <t>PLANOS</t>
  </si>
  <si>
    <t>TOTAL GASTO E ORÇADO</t>
  </si>
  <si>
    <t>ORÇAMENTO FINAL</t>
  </si>
  <si>
    <t>FUNDO DE EMERGENCIA FORMADO</t>
  </si>
  <si>
    <t>SALARIO + extras</t>
  </si>
  <si>
    <t>SALARIO e Outros</t>
  </si>
  <si>
    <t>Investimento</t>
  </si>
  <si>
    <t>TOTAL INVESTIDO</t>
  </si>
  <si>
    <t>CARTÃO DE CREDITO</t>
  </si>
  <si>
    <t>BANCO</t>
  </si>
  <si>
    <t>OUTROS</t>
  </si>
  <si>
    <t>Roupa</t>
  </si>
  <si>
    <t>Presente Namorada</t>
  </si>
  <si>
    <t>ROUPA PARA O NATAL</t>
  </si>
  <si>
    <t>PRESENTE NAMORADA</t>
  </si>
  <si>
    <t>tv 65 polegadas</t>
  </si>
  <si>
    <t>CELULAR NOVO</t>
  </si>
  <si>
    <t xml:space="preserve">POUPANÇA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</si>
</sst>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i/>
      <u/>
      <sz val="18"/>
      <color theme="0" tint="-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2" tint="-0.499984740745262"/>
      <name val="Calibri Light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4" fontId="0" fillId="0" borderId="0" xfId="1" applyFont="1"/>
    <xf numFmtId="0" fontId="0" fillId="4" borderId="0" xfId="0" applyFill="1" applyAlignment="1"/>
    <xf numFmtId="0" fontId="7" fillId="4" borderId="0" xfId="0" applyFont="1" applyFill="1" applyAlignment="1">
      <alignment horizontal="center"/>
    </xf>
    <xf numFmtId="44" fontId="7" fillId="4" borderId="0" xfId="0" applyNumberFormat="1" applyFont="1" applyFill="1" applyAlignment="1"/>
    <xf numFmtId="0" fontId="8" fillId="0" borderId="0" xfId="0" applyFont="1"/>
    <xf numFmtId="44" fontId="8" fillId="0" borderId="0" xfId="1" applyFont="1"/>
    <xf numFmtId="9" fontId="0" fillId="0" borderId="0" xfId="2" applyFont="1"/>
    <xf numFmtId="9" fontId="0" fillId="0" borderId="0" xfId="2" applyFont="1" applyAlignment="1">
      <alignment horizontal="center"/>
    </xf>
    <xf numFmtId="9" fontId="3" fillId="0" borderId="0" xfId="2" applyFont="1" applyAlignment="1">
      <alignment horizontal="center"/>
    </xf>
    <xf numFmtId="44" fontId="11" fillId="6" borderId="0" xfId="1" applyFont="1" applyFill="1"/>
    <xf numFmtId="44" fontId="11" fillId="5" borderId="0" xfId="1" applyFont="1" applyFill="1"/>
    <xf numFmtId="9" fontId="0" fillId="0" borderId="0" xfId="1" applyNumberFormat="1" applyFont="1"/>
    <xf numFmtId="0" fontId="0" fillId="5" borderId="0" xfId="0" applyFill="1" applyAlignment="1"/>
    <xf numFmtId="44" fontId="7" fillId="5" borderId="0" xfId="0" applyNumberFormat="1" applyFont="1" applyFill="1" applyAlignment="1"/>
    <xf numFmtId="0" fontId="6" fillId="5" borderId="0" xfId="0" applyFont="1" applyFill="1" applyAlignment="1"/>
    <xf numFmtId="44" fontId="0" fillId="0" borderId="0" xfId="0" applyNumberFormat="1"/>
    <xf numFmtId="9" fontId="0" fillId="0" borderId="0" xfId="0" applyNumberFormat="1"/>
    <xf numFmtId="44" fontId="11" fillId="0" borderId="0" xfId="0" applyNumberFormat="1" applyFont="1"/>
    <xf numFmtId="44" fontId="13" fillId="0" borderId="0" xfId="0" applyNumberFormat="1" applyFont="1"/>
    <xf numFmtId="0" fontId="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4" fontId="16" fillId="0" borderId="0" xfId="0" applyNumberFormat="1" applyFont="1" applyAlignment="1">
      <alignment horizontal="center"/>
    </xf>
    <xf numFmtId="9" fontId="3" fillId="0" borderId="0" xfId="2" applyFont="1"/>
    <xf numFmtId="0" fontId="14" fillId="0" borderId="0" xfId="0" applyFont="1"/>
    <xf numFmtId="0" fontId="17" fillId="0" borderId="0" xfId="0" applyFont="1"/>
    <xf numFmtId="9" fontId="0" fillId="0" borderId="0" xfId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10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46"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  <dxf>
      <font>
        <color rgb="FFC00000"/>
      </font>
    </dxf>
    <dxf>
      <font>
        <b/>
        <i val="0"/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DF56-A595-4E70-B62F-2C155CC1B082}">
  <dimension ref="A1:W42"/>
  <sheetViews>
    <sheetView tabSelected="1" topLeftCell="G16" workbookViewId="0">
      <selection activeCell="K18" sqref="K18"/>
    </sheetView>
  </sheetViews>
  <sheetFormatPr defaultRowHeight="15" x14ac:dyDescent="0.25"/>
  <cols>
    <col min="5" max="5" width="19.7109375" bestFit="1" customWidth="1"/>
    <col min="6" max="7" width="12.140625" bestFit="1" customWidth="1"/>
    <col min="8" max="8" width="9.140625" style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30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47</v>
      </c>
      <c r="F4" s="9"/>
    </row>
    <row r="5" spans="1:23" x14ac:dyDescent="0.25">
      <c r="E5" t="s">
        <v>59</v>
      </c>
      <c r="F5" s="4"/>
    </row>
    <row r="6" spans="1:23" ht="15.75" x14ac:dyDescent="0.25">
      <c r="J6" s="37" t="s">
        <v>18</v>
      </c>
      <c r="K6" s="37"/>
      <c r="L6" s="37"/>
      <c r="M6" s="37"/>
      <c r="N6" s="37"/>
      <c r="P6" s="33" t="s">
        <v>45</v>
      </c>
      <c r="Q6" s="33"/>
      <c r="R6" s="33"/>
      <c r="S6" s="11">
        <f>'AJUSTES E ESTATISTICAS'!H6/'AJUSTES E ESTATISTICAS'!H5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 t="shared" ref="N9:N18" si="0">SUM(K9:L9)-M9</f>
        <v>0</v>
      </c>
    </row>
    <row r="10" spans="1:23" x14ac:dyDescent="0.25">
      <c r="E10" s="35" t="s">
        <v>42</v>
      </c>
      <c r="F10" s="35"/>
      <c r="G10" s="35"/>
      <c r="H10" s="35"/>
      <c r="J10" s="2" t="s">
        <v>9</v>
      </c>
      <c r="K10" s="4"/>
      <c r="L10" s="4"/>
      <c r="M10" s="4"/>
      <c r="N10" s="4">
        <f t="shared" si="0"/>
        <v>0</v>
      </c>
    </row>
    <row r="11" spans="1:23" x14ac:dyDescent="0.25">
      <c r="E11" t="str">
        <f>'AJUSTES E ESTATISTICAS'!G11</f>
        <v>CELULAR NOVO</v>
      </c>
      <c r="F11" s="4">
        <f>'AJUSTES E ESTATISTICAS'!H11</f>
        <v>3800</v>
      </c>
      <c r="G11" s="19">
        <f>SUM(JANEIRO!N29+FEVEREIRO!N29+MARÇO!N29+ABRIL!N29+MAIO!N29+JUNHO!N29+JULHO!N29+AGOSTO!N29+SETEMBRO!N29+OUTUBRO!N29+NOVEMBRO!N29+DEZEMBRO!N29)</f>
        <v>0</v>
      </c>
      <c r="H11" s="11">
        <f>G11/F11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'AJUSTES E ESTATISTICAS'!G12</f>
        <v>tv 65 polegadas</v>
      </c>
      <c r="F12" s="4">
        <f>'AJUSTES E ESTATISTICAS'!H12</f>
        <v>5000</v>
      </c>
      <c r="G12" s="19">
        <f>SUM(JANEIRO!N30+FEVEREIRO!N30+MARÇO!N30+ABRIL!N30+MAIO!N30+JUNHO!N30+JULHO!N30+AGOSTO!N30+SETEMBRO!N30+OUTUBRO!N30+NOVEMBRO!N30+DEZEMBRO!N30)</f>
        <v>0</v>
      </c>
      <c r="H12" s="11">
        <f>G12/F12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8" ht="18.75" x14ac:dyDescent="0.3">
      <c r="J17" s="2" t="s">
        <v>24</v>
      </c>
      <c r="K17" s="4"/>
      <c r="N17" s="4">
        <f t="shared" si="0"/>
        <v>0</v>
      </c>
      <c r="Q17" t="s">
        <v>43</v>
      </c>
      <c r="R17" s="22">
        <f>N21+N42</f>
        <v>0</v>
      </c>
    </row>
    <row r="18" spans="10:18" ht="21" x14ac:dyDescent="0.35">
      <c r="J18" s="2" t="s">
        <v>50</v>
      </c>
      <c r="K18" s="4"/>
      <c r="N18" s="4">
        <f t="shared" si="0"/>
        <v>0</v>
      </c>
      <c r="Q18" t="s">
        <v>44</v>
      </c>
      <c r="R18" s="21">
        <f>SUM(F4:F5)-R17</f>
        <v>0</v>
      </c>
    </row>
    <row r="19" spans="10:18" x14ac:dyDescent="0.25">
      <c r="J19" s="2" t="s">
        <v>51</v>
      </c>
      <c r="K19" s="4"/>
      <c r="N19" s="4">
        <f t="shared" ref="N19:N20" si="1">SUM(K19:L19)-M19</f>
        <v>0</v>
      </c>
    </row>
    <row r="20" spans="10:18" x14ac:dyDescent="0.25">
      <c r="J20" s="2" t="s">
        <v>52</v>
      </c>
      <c r="N20" s="4">
        <f t="shared" si="1"/>
        <v>0</v>
      </c>
    </row>
    <row r="21" spans="10:18" x14ac:dyDescent="0.25">
      <c r="J21" s="6" t="s">
        <v>17</v>
      </c>
      <c r="K21" s="5"/>
      <c r="L21" s="5"/>
      <c r="M21" s="5"/>
      <c r="N21" s="7">
        <f>SUM(N9:N20)</f>
        <v>0</v>
      </c>
    </row>
    <row r="22" spans="10:18" x14ac:dyDescent="0.25">
      <c r="J22" s="31" t="s">
        <v>19</v>
      </c>
      <c r="K22" s="31"/>
      <c r="L22" s="31"/>
      <c r="M22" s="31"/>
      <c r="N22" s="31"/>
    </row>
    <row r="23" spans="10:18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8" x14ac:dyDescent="0.25">
      <c r="J24" s="2" t="s">
        <v>20</v>
      </c>
      <c r="K24" s="4"/>
      <c r="L24" s="4"/>
      <c r="M24" s="4"/>
      <c r="N24" s="4">
        <f t="shared" ref="N24:N41" si="2">SUM(K24:L24)-M24</f>
        <v>0</v>
      </c>
    </row>
    <row r="25" spans="10:18" x14ac:dyDescent="0.25">
      <c r="J25" s="2" t="s">
        <v>21</v>
      </c>
      <c r="K25" s="4"/>
      <c r="L25" s="4"/>
      <c r="M25" s="4"/>
      <c r="N25" s="4">
        <f t="shared" si="2"/>
        <v>0</v>
      </c>
    </row>
    <row r="26" spans="10:18" x14ac:dyDescent="0.25">
      <c r="J26" s="2" t="s">
        <v>22</v>
      </c>
      <c r="K26" s="4"/>
      <c r="L26" s="4"/>
      <c r="M26" s="4"/>
      <c r="N26" s="4">
        <f t="shared" si="2"/>
        <v>0</v>
      </c>
    </row>
    <row r="27" spans="10:18" x14ac:dyDescent="0.25">
      <c r="J27" s="2" t="s">
        <v>25</v>
      </c>
      <c r="K27" s="4"/>
      <c r="L27" s="4"/>
      <c r="M27" s="4"/>
      <c r="N27" s="4">
        <f t="shared" si="2"/>
        <v>0</v>
      </c>
    </row>
    <row r="28" spans="10:18" x14ac:dyDescent="0.25">
      <c r="J28" s="27" t="s">
        <v>27</v>
      </c>
      <c r="K28" s="4"/>
      <c r="L28" s="4"/>
      <c r="M28" s="4"/>
      <c r="N28" s="4">
        <f t="shared" si="2"/>
        <v>0</v>
      </c>
    </row>
    <row r="29" spans="10:18" x14ac:dyDescent="0.25">
      <c r="J29" s="28" t="str">
        <f>E11</f>
        <v>CELULAR NOVO</v>
      </c>
      <c r="K29" s="4"/>
      <c r="L29" s="4"/>
      <c r="M29" s="4"/>
      <c r="N29" s="4">
        <f t="shared" si="2"/>
        <v>0</v>
      </c>
    </row>
    <row r="30" spans="10:18" x14ac:dyDescent="0.25">
      <c r="J30" s="28" t="str">
        <f>E12</f>
        <v>tv 65 polegadas</v>
      </c>
      <c r="K30" s="4"/>
      <c r="L30" s="4"/>
      <c r="M30" s="4"/>
      <c r="N30" s="4">
        <f t="shared" si="2"/>
        <v>0</v>
      </c>
    </row>
    <row r="31" spans="10:18" x14ac:dyDescent="0.25">
      <c r="K31" s="4"/>
      <c r="L31" s="4"/>
      <c r="M31" s="4"/>
      <c r="N31" s="4">
        <f t="shared" si="2"/>
        <v>0</v>
      </c>
    </row>
    <row r="32" spans="10:18" x14ac:dyDescent="0.25">
      <c r="J32" s="27" t="s">
        <v>48</v>
      </c>
      <c r="N32" s="4">
        <f t="shared" si="2"/>
        <v>0</v>
      </c>
    </row>
    <row r="33" spans="10:14" x14ac:dyDescent="0.25">
      <c r="N33" s="4">
        <f t="shared" si="2"/>
        <v>0</v>
      </c>
    </row>
    <row r="34" spans="10:14" x14ac:dyDescent="0.25">
      <c r="N34" s="4">
        <f t="shared" si="2"/>
        <v>0</v>
      </c>
    </row>
    <row r="35" spans="10:14" x14ac:dyDescent="0.25">
      <c r="N35" s="4">
        <f t="shared" si="2"/>
        <v>0</v>
      </c>
    </row>
    <row r="36" spans="10:14" x14ac:dyDescent="0.25">
      <c r="N36" s="4">
        <f t="shared" si="2"/>
        <v>0</v>
      </c>
    </row>
    <row r="37" spans="10:14" x14ac:dyDescent="0.25">
      <c r="N37" s="4">
        <f t="shared" si="2"/>
        <v>0</v>
      </c>
    </row>
    <row r="38" spans="10:14" x14ac:dyDescent="0.25">
      <c r="N38" s="4">
        <f t="shared" si="2"/>
        <v>0</v>
      </c>
    </row>
    <row r="39" spans="10:14" x14ac:dyDescent="0.25">
      <c r="N39" s="4">
        <f t="shared" si="2"/>
        <v>0</v>
      </c>
    </row>
    <row r="40" spans="10:14" x14ac:dyDescent="0.25">
      <c r="N40" s="4">
        <f t="shared" si="2"/>
        <v>0</v>
      </c>
    </row>
    <row r="41" spans="10:14" x14ac:dyDescent="0.25">
      <c r="N41" s="4">
        <f t="shared" si="2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3:F3"/>
    <mergeCell ref="P6:R6"/>
    <mergeCell ref="A1:D1"/>
    <mergeCell ref="E10:H10"/>
    <mergeCell ref="E1:W1"/>
    <mergeCell ref="J6:N6"/>
    <mergeCell ref="J7:N7"/>
  </mergeCells>
  <conditionalFormatting sqref="R18">
    <cfRule type="cellIs" dxfId="45" priority="1" operator="greaterThanOrEqual">
      <formula>0</formula>
    </cfRule>
    <cfRule type="cellIs" dxfId="44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6E94-D594-4FC5-94CC-3A11021FA2BE}">
  <dimension ref="A1:W42"/>
  <sheetViews>
    <sheetView topLeftCell="A4" workbookViewId="0">
      <selection activeCell="M15" sqref="K9:M15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38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3000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1"/>
      <c r="F10" s="31"/>
      <c r="G10" s="31"/>
      <c r="H10" s="31"/>
      <c r="J10" s="2" t="s">
        <v>9</v>
      </c>
      <c r="K10" s="4"/>
      <c r="L10" s="4"/>
      <c r="M10" s="4"/>
      <c r="N10" s="4">
        <f t="shared" ref="N10:N16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G12/F12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Q17" t="s">
        <v>43</v>
      </c>
      <c r="R17" s="22">
        <f>N21+N42</f>
        <v>0</v>
      </c>
      <c r="S17" s="22"/>
    </row>
    <row r="18" spans="10:19" ht="21" x14ac:dyDescent="0.35">
      <c r="Q18" t="s">
        <v>44</v>
      </c>
      <c r="R18" s="21">
        <f>F4-R17</f>
        <v>3000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3:F3"/>
    <mergeCell ref="J6:N6"/>
    <mergeCell ref="P6:R6"/>
    <mergeCell ref="J7:N7"/>
  </mergeCells>
  <conditionalFormatting sqref="S18">
    <cfRule type="cellIs" dxfId="11" priority="3" operator="greaterThanOrEqual">
      <formula>0</formula>
    </cfRule>
    <cfRule type="cellIs" dxfId="10" priority="4" operator="lessThan">
      <formula>0</formula>
    </cfRule>
  </conditionalFormatting>
  <conditionalFormatting sqref="R18">
    <cfRule type="cellIs" dxfId="9" priority="1" operator="greaterThanOrEqual">
      <formula>0</formula>
    </cfRule>
    <cfRule type="cellIs" dxfId="8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45B0-E135-481F-A2BD-A020BAE6D657}">
  <dimension ref="A1:W42"/>
  <sheetViews>
    <sheetView workbookViewId="0">
      <selection activeCell="L18" sqref="K9:L18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40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4200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29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J10" s="2" t="s">
        <v>9</v>
      </c>
      <c r="K10" s="4"/>
      <c r="L10" s="4"/>
      <c r="M10" s="4"/>
      <c r="N10" s="4">
        <f t="shared" ref="N10:N20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K17" s="4"/>
      <c r="N17" s="4">
        <f t="shared" si="0"/>
        <v>0</v>
      </c>
      <c r="Q17" t="s">
        <v>43</v>
      </c>
      <c r="R17" s="22">
        <f>N21+N42</f>
        <v>0</v>
      </c>
      <c r="S17" s="22"/>
    </row>
    <row r="18" spans="10:19" ht="21" x14ac:dyDescent="0.35">
      <c r="N18" s="4">
        <f t="shared" si="0"/>
        <v>0</v>
      </c>
      <c r="Q18" t="s">
        <v>44</v>
      </c>
      <c r="R18" s="21">
        <f>F4-R17</f>
        <v>4200</v>
      </c>
      <c r="S18" s="21"/>
    </row>
    <row r="19" spans="10:19" x14ac:dyDescent="0.25">
      <c r="N19" s="4">
        <f t="shared" si="0"/>
        <v>0</v>
      </c>
    </row>
    <row r="20" spans="10:19" x14ac:dyDescent="0.25">
      <c r="N20" s="4">
        <f t="shared" si="0"/>
        <v>0</v>
      </c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9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9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9"/>
      <c r="N26" s="4">
        <f t="shared" si="1"/>
        <v>0</v>
      </c>
    </row>
    <row r="27" spans="10:19" x14ac:dyDescent="0.25">
      <c r="J27" s="27" t="s">
        <v>25</v>
      </c>
      <c r="K27" s="4"/>
      <c r="L27" s="4"/>
      <c r="M27" s="9"/>
      <c r="N27" s="4">
        <f t="shared" si="1"/>
        <v>0</v>
      </c>
    </row>
    <row r="28" spans="10:19" x14ac:dyDescent="0.25">
      <c r="J28" s="27" t="s">
        <v>27</v>
      </c>
      <c r="K28" s="4"/>
      <c r="L28" s="4"/>
      <c r="M28" s="9"/>
      <c r="N28" s="4">
        <f t="shared" si="1"/>
        <v>0</v>
      </c>
    </row>
    <row r="29" spans="10:19" x14ac:dyDescent="0.25">
      <c r="J29" s="27" t="str">
        <f>JANEIRO!E11</f>
        <v>CELULAR NOVO</v>
      </c>
      <c r="K29" s="4"/>
      <c r="L29" s="4"/>
      <c r="M29" s="9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9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9"/>
      <c r="N31" s="4">
        <f t="shared" si="1"/>
        <v>0</v>
      </c>
    </row>
    <row r="32" spans="10:19" x14ac:dyDescent="0.25">
      <c r="J32" s="27" t="s">
        <v>48</v>
      </c>
      <c r="K32" s="4"/>
      <c r="L32" s="4"/>
      <c r="M32" s="9"/>
      <c r="N32" s="4">
        <f t="shared" si="1"/>
        <v>0</v>
      </c>
    </row>
    <row r="33" spans="10:14" x14ac:dyDescent="0.25">
      <c r="K33" s="4"/>
      <c r="L33" s="4"/>
      <c r="M33" s="9"/>
      <c r="N33" s="4">
        <f t="shared" si="1"/>
        <v>0</v>
      </c>
    </row>
    <row r="34" spans="10:14" x14ac:dyDescent="0.25">
      <c r="J34" t="s">
        <v>55</v>
      </c>
      <c r="K34" s="4"/>
      <c r="L34" s="4"/>
      <c r="M34" s="9"/>
      <c r="N34" s="4">
        <f t="shared" si="1"/>
        <v>0</v>
      </c>
    </row>
    <row r="35" spans="10:14" x14ac:dyDescent="0.25">
      <c r="J35" s="2" t="s">
        <v>56</v>
      </c>
      <c r="K35" s="4"/>
      <c r="L35" s="4"/>
      <c r="M35" s="9"/>
      <c r="N35" s="4">
        <f t="shared" si="1"/>
        <v>0</v>
      </c>
    </row>
    <row r="36" spans="10:14" x14ac:dyDescent="0.25">
      <c r="K36" s="4"/>
      <c r="L36" s="4"/>
      <c r="M36" s="9"/>
      <c r="N36" s="4">
        <f t="shared" si="1"/>
        <v>0</v>
      </c>
    </row>
    <row r="37" spans="10:14" x14ac:dyDescent="0.25">
      <c r="K37" s="4"/>
      <c r="L37" s="4"/>
      <c r="M37" s="9"/>
      <c r="N37" s="4">
        <f t="shared" si="1"/>
        <v>0</v>
      </c>
    </row>
    <row r="38" spans="10:14" x14ac:dyDescent="0.25">
      <c r="K38" s="4"/>
      <c r="L38" s="4"/>
      <c r="M38" s="9"/>
      <c r="N38" s="4">
        <f t="shared" si="1"/>
        <v>0</v>
      </c>
    </row>
    <row r="39" spans="10:14" x14ac:dyDescent="0.25">
      <c r="K39" s="4"/>
      <c r="L39" s="4"/>
      <c r="M39" s="9"/>
      <c r="N39" s="4">
        <f t="shared" si="1"/>
        <v>0</v>
      </c>
    </row>
    <row r="40" spans="10:14" x14ac:dyDescent="0.25">
      <c r="K40" s="4"/>
      <c r="L40" s="4"/>
      <c r="M40" s="9"/>
      <c r="N40" s="4">
        <f t="shared" si="1"/>
        <v>0</v>
      </c>
    </row>
    <row r="41" spans="10:14" x14ac:dyDescent="0.25">
      <c r="K41" s="4"/>
      <c r="L41" s="4"/>
      <c r="M41" s="9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7">
    <mergeCell ref="J22:N22"/>
    <mergeCell ref="A1:D1"/>
    <mergeCell ref="E1:W1"/>
    <mergeCell ref="E3:F3"/>
    <mergeCell ref="J6:N6"/>
    <mergeCell ref="P6:R6"/>
    <mergeCell ref="J7:N7"/>
  </mergeCells>
  <conditionalFormatting sqref="S18">
    <cfRule type="cellIs" dxfId="7" priority="3" operator="greaterThanOrEqual">
      <formula>0</formula>
    </cfRule>
    <cfRule type="cellIs" dxfId="6" priority="4" operator="lessThan">
      <formula>0</formula>
    </cfRule>
  </conditionalFormatting>
  <conditionalFormatting sqref="R18">
    <cfRule type="cellIs" dxfId="5" priority="1" operator="greaterThanOrEqual">
      <formula>0</formula>
    </cfRule>
    <cfRule type="cellIs" dxfId="4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18FF-0A8D-4491-BA01-F378F740B4E1}">
  <dimension ref="A1:W42"/>
  <sheetViews>
    <sheetView workbookViewId="0">
      <selection activeCell="M18" sqref="K9:M18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39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46</v>
      </c>
      <c r="F4" s="9">
        <v>2100</v>
      </c>
    </row>
    <row r="5" spans="1:23" x14ac:dyDescent="0.25">
      <c r="E5" s="8"/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29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1"/>
      <c r="F10" s="31"/>
      <c r="G10" s="31"/>
      <c r="H10" s="31"/>
      <c r="J10" s="2" t="s">
        <v>9</v>
      </c>
      <c r="K10" s="4"/>
      <c r="L10" s="4"/>
      <c r="M10" s="4"/>
      <c r="N10" s="4">
        <f t="shared" ref="N10:N20" si="0">SUM(K10:L10)-M10</f>
        <v>0</v>
      </c>
    </row>
    <row r="11" spans="1:23" x14ac:dyDescent="0.25">
      <c r="E11" s="2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s="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K17" s="4"/>
      <c r="N17" s="4">
        <f t="shared" si="0"/>
        <v>0</v>
      </c>
      <c r="Q17" t="s">
        <v>43</v>
      </c>
      <c r="R17" s="22">
        <f>N21+N42</f>
        <v>0</v>
      </c>
      <c r="S17" s="22"/>
    </row>
    <row r="18" spans="10:19" ht="21" x14ac:dyDescent="0.35">
      <c r="N18" s="4">
        <f t="shared" si="0"/>
        <v>0</v>
      </c>
      <c r="Q18" t="s">
        <v>44</v>
      </c>
      <c r="R18" s="21">
        <f>F4-R17</f>
        <v>2100</v>
      </c>
      <c r="S18" s="21"/>
    </row>
    <row r="19" spans="10:19" x14ac:dyDescent="0.25">
      <c r="N19" s="4">
        <f t="shared" si="0"/>
        <v>0</v>
      </c>
    </row>
    <row r="20" spans="10:19" x14ac:dyDescent="0.25">
      <c r="N20" s="4">
        <f t="shared" si="0"/>
        <v>0</v>
      </c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7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7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7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3:F3"/>
    <mergeCell ref="J6:N6"/>
    <mergeCell ref="P6:R6"/>
    <mergeCell ref="J7:N7"/>
  </mergeCells>
  <conditionalFormatting sqref="S18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R18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78E6-DF09-4E55-A93F-4CEA9CD61B38}">
  <dimension ref="G5:H12"/>
  <sheetViews>
    <sheetView workbookViewId="0">
      <selection activeCell="H6" sqref="H6"/>
    </sheetView>
  </sheetViews>
  <sheetFormatPr defaultRowHeight="15" x14ac:dyDescent="0.25"/>
  <cols>
    <col min="7" max="7" width="32.42578125" bestFit="1" customWidth="1"/>
    <col min="8" max="8" width="18" bestFit="1" customWidth="1"/>
  </cols>
  <sheetData>
    <row r="5" spans="7:8" ht="21" x14ac:dyDescent="0.35">
      <c r="G5" t="s">
        <v>29</v>
      </c>
      <c r="H5" s="13">
        <v>5000</v>
      </c>
    </row>
    <row r="6" spans="7:8" ht="21" x14ac:dyDescent="0.35">
      <c r="G6" t="s">
        <v>41</v>
      </c>
      <c r="H6" s="14">
        <f>SUM(JANEIRO!N27+FEVEREIRO!N27+MARÇO!N27+ABRIL!N27+MAIO!N27+JUNHO!N27+JULHO!N27+AGOSTO!N27+SETEMBRO!N27+OUTUBRO!N27+NOVEMBRO!N27+DEZEMBRO!N27)</f>
        <v>0</v>
      </c>
    </row>
    <row r="8" spans="7:8" ht="18.75" x14ac:dyDescent="0.3">
      <c r="G8" s="24" t="s">
        <v>49</v>
      </c>
      <c r="H8" s="25">
        <f>SUM(JANEIRO!N32+FEVEREIRO!N32+MARÇO!N32+ABRIL!N32+MAIO!N32+JUNHO!N32+JULHO!N32+AGOSTO!N32+SETEMBRO!N32+OUTUBRO!N32+NOVEMBRO!N32+DEZEMBRO!N32)</f>
        <v>0</v>
      </c>
    </row>
    <row r="10" spans="7:8" x14ac:dyDescent="0.25">
      <c r="G10" s="23" t="s">
        <v>42</v>
      </c>
      <c r="H10" s="23" t="s">
        <v>11</v>
      </c>
    </row>
    <row r="11" spans="7:8" x14ac:dyDescent="0.25">
      <c r="G11" t="s">
        <v>58</v>
      </c>
      <c r="H11" s="4">
        <v>3800</v>
      </c>
    </row>
    <row r="12" spans="7:8" x14ac:dyDescent="0.25">
      <c r="G12" t="s">
        <v>57</v>
      </c>
      <c r="H12" s="4">
        <v>5000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B916-3696-48BD-89A7-482A654DB4CA}">
  <dimension ref="A1:G9"/>
  <sheetViews>
    <sheetView workbookViewId="0">
      <selection activeCell="V11" sqref="V11"/>
    </sheetView>
  </sheetViews>
  <sheetFormatPr defaultRowHeight="15" x14ac:dyDescent="0.25"/>
  <cols>
    <col min="1" max="1" width="23" bestFit="1" customWidth="1"/>
    <col min="2" max="3" width="10.5703125" bestFit="1" customWidth="1"/>
    <col min="5" max="5" width="10.5703125" bestFit="1" customWidth="1"/>
    <col min="7" max="7" width="10.5703125" bestFit="1" customWidth="1"/>
  </cols>
  <sheetData>
    <row r="1" spans="1:7" x14ac:dyDescent="0.25">
      <c r="A1" s="2" t="s">
        <v>20</v>
      </c>
      <c r="B1" s="4">
        <v>400</v>
      </c>
      <c r="C1" s="4">
        <v>94.67</v>
      </c>
      <c r="D1" s="4"/>
      <c r="E1" s="4">
        <f t="shared" ref="E1:E9" si="0">SUM(B1:C1)-D1</f>
        <v>494.67</v>
      </c>
    </row>
    <row r="2" spans="1:7" x14ac:dyDescent="0.25">
      <c r="A2" s="2" t="s">
        <v>21</v>
      </c>
      <c r="B2" s="4">
        <v>200</v>
      </c>
      <c r="C2" s="4">
        <v>0</v>
      </c>
      <c r="D2" s="4"/>
      <c r="E2" s="4">
        <f t="shared" si="0"/>
        <v>200</v>
      </c>
      <c r="F2" s="30">
        <f>7</f>
        <v>7</v>
      </c>
      <c r="G2" s="19">
        <f>E2-F2</f>
        <v>193</v>
      </c>
    </row>
    <row r="3" spans="1:7" x14ac:dyDescent="0.25">
      <c r="A3" s="2" t="s">
        <v>22</v>
      </c>
      <c r="B3" s="4">
        <v>100</v>
      </c>
      <c r="C3" s="4"/>
      <c r="D3" s="4"/>
      <c r="E3" s="4">
        <f t="shared" si="0"/>
        <v>100</v>
      </c>
    </row>
    <row r="4" spans="1:7" x14ac:dyDescent="0.25">
      <c r="A4" s="2" t="s">
        <v>25</v>
      </c>
      <c r="B4" s="4">
        <f>114+110</f>
        <v>224</v>
      </c>
      <c r="C4" s="4">
        <v>449</v>
      </c>
      <c r="D4" s="4"/>
      <c r="E4" s="4">
        <f t="shared" si="0"/>
        <v>673</v>
      </c>
    </row>
    <row r="5" spans="1:7" x14ac:dyDescent="0.25">
      <c r="A5" s="27" t="s">
        <v>27</v>
      </c>
      <c r="B5" s="4"/>
      <c r="C5" s="4"/>
      <c r="D5" s="4"/>
      <c r="E5" s="4">
        <f t="shared" si="0"/>
        <v>0</v>
      </c>
    </row>
    <row r="6" spans="1:7" x14ac:dyDescent="0.25">
      <c r="A6" s="28" t="e">
        <f>#REF!</f>
        <v>#REF!</v>
      </c>
      <c r="B6" s="4">
        <v>70.989999999999995</v>
      </c>
      <c r="C6" s="4">
        <f>21+24+27</f>
        <v>72</v>
      </c>
      <c r="D6" s="4"/>
      <c r="E6" s="4">
        <f t="shared" si="0"/>
        <v>142.99</v>
      </c>
    </row>
    <row r="7" spans="1:7" x14ac:dyDescent="0.25">
      <c r="A7" s="28" t="e">
        <f>#REF!</f>
        <v>#REF!</v>
      </c>
      <c r="B7" s="4"/>
      <c r="C7" s="4"/>
      <c r="D7" s="4"/>
      <c r="E7" s="4">
        <f t="shared" si="0"/>
        <v>0</v>
      </c>
    </row>
    <row r="8" spans="1:7" x14ac:dyDescent="0.25">
      <c r="B8" s="4"/>
      <c r="C8" s="4"/>
      <c r="D8" s="4"/>
      <c r="E8" s="4">
        <f t="shared" si="0"/>
        <v>0</v>
      </c>
    </row>
    <row r="9" spans="1:7" x14ac:dyDescent="0.25">
      <c r="A9" s="27" t="s">
        <v>48</v>
      </c>
      <c r="E9" s="4">
        <f t="shared" si="0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C91C-9B6A-4862-A3B2-BA55060E76A2}">
  <dimension ref="A1:W42"/>
  <sheetViews>
    <sheetView workbookViewId="0">
      <selection activeCell="F5" sqref="F5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8" width="23" bestFit="1" customWidth="1"/>
    <col min="19" max="20" width="12.140625" bestFit="1" customWidth="1"/>
  </cols>
  <sheetData>
    <row r="1" spans="1:23" ht="31.5" x14ac:dyDescent="0.5">
      <c r="A1" s="34" t="s">
        <v>31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2000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2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18" t="str">
        <f>JANEIRO!E10</f>
        <v>PLANOS</v>
      </c>
      <c r="F10" s="18"/>
      <c r="G10" s="18"/>
      <c r="J10" s="2" t="s">
        <v>9</v>
      </c>
      <c r="K10" s="4"/>
      <c r="L10" s="4"/>
      <c r="M10" s="4"/>
      <c r="N10" s="4">
        <f t="shared" ref="N10:N18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K17" s="4"/>
      <c r="N17" s="4">
        <f t="shared" si="0"/>
        <v>0</v>
      </c>
      <c r="Q17" t="s">
        <v>43</v>
      </c>
      <c r="R17" s="22">
        <f>N21+N42</f>
        <v>0</v>
      </c>
      <c r="S17" s="22"/>
    </row>
    <row r="18" spans="10:19" ht="21" x14ac:dyDescent="0.35">
      <c r="J18" s="2" t="s">
        <v>50</v>
      </c>
      <c r="K18" s="4"/>
      <c r="N18" s="4">
        <f t="shared" si="0"/>
        <v>0</v>
      </c>
      <c r="Q18" t="s">
        <v>44</v>
      </c>
      <c r="R18" s="21">
        <f>F4-R17</f>
        <v>2000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7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7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7" t="s">
        <v>48</v>
      </c>
      <c r="K31" s="4"/>
      <c r="L31" s="4"/>
      <c r="M31" s="4"/>
      <c r="N31" s="4">
        <f t="shared" si="1"/>
        <v>0</v>
      </c>
    </row>
    <row r="32" spans="10:19" x14ac:dyDescent="0.25"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7">
    <mergeCell ref="J22:N22"/>
    <mergeCell ref="A1:D1"/>
    <mergeCell ref="E1:W1"/>
    <mergeCell ref="E3:F3"/>
    <mergeCell ref="J6:N6"/>
    <mergeCell ref="P6:R6"/>
    <mergeCell ref="J7:N7"/>
  </mergeCells>
  <conditionalFormatting sqref="S18">
    <cfRule type="cellIs" dxfId="43" priority="3" operator="greaterThanOrEqual">
      <formula>0</formula>
    </cfRule>
    <cfRule type="cellIs" dxfId="42" priority="4" operator="lessThan">
      <formula>0</formula>
    </cfRule>
  </conditionalFormatting>
  <conditionalFormatting sqref="R18">
    <cfRule type="cellIs" dxfId="41" priority="1" operator="greaterThanOrEqual">
      <formula>0</formula>
    </cfRule>
    <cfRule type="cellIs" dxfId="40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243D-9AEB-499C-9CD7-2F474C9BEE45}">
  <dimension ref="A1:W42"/>
  <sheetViews>
    <sheetView workbookViewId="0">
      <selection activeCell="K24" sqref="K24:M28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32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2500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1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5" t="s">
        <v>42</v>
      </c>
      <c r="F10" s="35"/>
      <c r="G10" s="35"/>
      <c r="H10" s="35"/>
      <c r="J10" s="2" t="s">
        <v>9</v>
      </c>
      <c r="K10" s="4"/>
      <c r="L10" s="4"/>
      <c r="M10" s="4"/>
      <c r="N10" s="4">
        <f t="shared" ref="N10:N16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K17" s="4"/>
      <c r="Q17" t="s">
        <v>43</v>
      </c>
      <c r="R17" s="22">
        <f>N21+N42</f>
        <v>0</v>
      </c>
      <c r="S17" s="22"/>
    </row>
    <row r="18" spans="10:19" ht="21" x14ac:dyDescent="0.35">
      <c r="J18" s="2" t="s">
        <v>50</v>
      </c>
      <c r="Q18" t="s">
        <v>44</v>
      </c>
      <c r="R18" s="21">
        <f>F4-R17</f>
        <v>2500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7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7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7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3:F3"/>
    <mergeCell ref="J6:N6"/>
    <mergeCell ref="P6:R6"/>
    <mergeCell ref="J7:N7"/>
  </mergeCells>
  <conditionalFormatting sqref="S18">
    <cfRule type="cellIs" dxfId="39" priority="3" operator="greaterThanOrEqual">
      <formula>0</formula>
    </cfRule>
    <cfRule type="cellIs" dxfId="38" priority="4" operator="lessThan">
      <formula>0</formula>
    </cfRule>
  </conditionalFormatting>
  <conditionalFormatting sqref="R18">
    <cfRule type="cellIs" dxfId="37" priority="1" operator="greaterThanOrEqual">
      <formula>0</formula>
    </cfRule>
    <cfRule type="cellIs" dxfId="36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0F4C-0D25-4659-A283-9F2882F58078}">
  <dimension ref="A1:W42"/>
  <sheetViews>
    <sheetView workbookViewId="0">
      <selection activeCell="K24" sqref="K24:L28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33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6" spans="1:23" x14ac:dyDescent="0.25">
      <c r="E6" s="32" t="s">
        <v>28</v>
      </c>
      <c r="F6" s="32"/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E7" s="8" t="s">
        <v>1</v>
      </c>
      <c r="F7" s="9">
        <v>2000</v>
      </c>
      <c r="J7" s="38" t="s">
        <v>23</v>
      </c>
      <c r="K7" s="38"/>
      <c r="L7" s="38"/>
      <c r="M7" s="38"/>
      <c r="N7" s="38"/>
    </row>
    <row r="8" spans="1:23" x14ac:dyDescent="0.25">
      <c r="E8" t="s">
        <v>2</v>
      </c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1" t="s">
        <v>42</v>
      </c>
      <c r="F10" s="31"/>
      <c r="G10" s="31"/>
      <c r="H10" s="31"/>
      <c r="J10" s="2" t="s">
        <v>9</v>
      </c>
      <c r="K10" s="4"/>
      <c r="L10" s="4"/>
      <c r="M10" s="4"/>
      <c r="N10" s="4">
        <f t="shared" ref="N10:N20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K17" s="4"/>
      <c r="N17" s="4">
        <f t="shared" si="0"/>
        <v>0</v>
      </c>
      <c r="Q17" t="s">
        <v>43</v>
      </c>
      <c r="R17" s="22">
        <f>N21+N42</f>
        <v>0</v>
      </c>
      <c r="S17" s="22"/>
    </row>
    <row r="18" spans="10:19" ht="21" x14ac:dyDescent="0.35">
      <c r="N18" s="4">
        <f t="shared" si="0"/>
        <v>0</v>
      </c>
      <c r="Q18" t="s">
        <v>44</v>
      </c>
      <c r="R18" s="21">
        <f>F7-R17</f>
        <v>2000</v>
      </c>
      <c r="S18" s="21"/>
    </row>
    <row r="19" spans="10:19" x14ac:dyDescent="0.25">
      <c r="N19" s="4">
        <f t="shared" si="0"/>
        <v>0</v>
      </c>
    </row>
    <row r="20" spans="10:19" x14ac:dyDescent="0.25">
      <c r="N20" s="4">
        <f t="shared" si="0"/>
        <v>0</v>
      </c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N24">
        <f>SUM(K24:L24)-(M24)</f>
        <v>0</v>
      </c>
    </row>
    <row r="25" spans="10:19" x14ac:dyDescent="0.25">
      <c r="J25" s="2" t="s">
        <v>21</v>
      </c>
      <c r="N25">
        <f t="shared" ref="N25:N41" si="1">SUM(K25:L25)-(M25)</f>
        <v>0</v>
      </c>
    </row>
    <row r="26" spans="10:19" x14ac:dyDescent="0.25">
      <c r="J26" s="2" t="s">
        <v>22</v>
      </c>
      <c r="N26">
        <f t="shared" si="1"/>
        <v>0</v>
      </c>
    </row>
    <row r="27" spans="10:19" x14ac:dyDescent="0.25">
      <c r="J27" s="27" t="s">
        <v>25</v>
      </c>
      <c r="N27">
        <f t="shared" si="1"/>
        <v>0</v>
      </c>
    </row>
    <row r="28" spans="10:19" x14ac:dyDescent="0.25">
      <c r="J28" s="27" t="s">
        <v>27</v>
      </c>
      <c r="N28">
        <f t="shared" si="1"/>
        <v>0</v>
      </c>
    </row>
    <row r="29" spans="10:19" x14ac:dyDescent="0.25">
      <c r="J29" s="2" t="str">
        <f>JANEIRO!E11</f>
        <v>CELULAR NOVO</v>
      </c>
      <c r="N29">
        <f t="shared" si="1"/>
        <v>0</v>
      </c>
    </row>
    <row r="30" spans="10:19" x14ac:dyDescent="0.25">
      <c r="J30" s="2" t="str">
        <f>JANEIRO!E12</f>
        <v>tv 65 polegadas</v>
      </c>
      <c r="N30">
        <f t="shared" si="1"/>
        <v>0</v>
      </c>
    </row>
    <row r="31" spans="10:19" x14ac:dyDescent="0.25">
      <c r="J31" s="2" t="s">
        <v>26</v>
      </c>
      <c r="N31">
        <f t="shared" si="1"/>
        <v>0</v>
      </c>
    </row>
    <row r="32" spans="10:19" x14ac:dyDescent="0.25">
      <c r="J32" s="27" t="s">
        <v>48</v>
      </c>
      <c r="N32">
        <f t="shared" si="1"/>
        <v>0</v>
      </c>
    </row>
    <row r="33" spans="10:14" x14ac:dyDescent="0.25">
      <c r="N33">
        <f t="shared" si="1"/>
        <v>0</v>
      </c>
    </row>
    <row r="34" spans="10:14" x14ac:dyDescent="0.25">
      <c r="N34">
        <f t="shared" si="1"/>
        <v>0</v>
      </c>
    </row>
    <row r="35" spans="10:14" x14ac:dyDescent="0.25">
      <c r="N35">
        <f t="shared" si="1"/>
        <v>0</v>
      </c>
    </row>
    <row r="36" spans="10:14" x14ac:dyDescent="0.25">
      <c r="N36">
        <f t="shared" si="1"/>
        <v>0</v>
      </c>
    </row>
    <row r="37" spans="10:14" x14ac:dyDescent="0.25">
      <c r="N37">
        <f t="shared" si="1"/>
        <v>0</v>
      </c>
    </row>
    <row r="38" spans="10:14" x14ac:dyDescent="0.25">
      <c r="N38">
        <f t="shared" si="1"/>
        <v>0</v>
      </c>
    </row>
    <row r="39" spans="10:14" x14ac:dyDescent="0.25">
      <c r="N39">
        <f t="shared" si="1"/>
        <v>0</v>
      </c>
    </row>
    <row r="40" spans="10:14" x14ac:dyDescent="0.25">
      <c r="N40">
        <f t="shared" si="1"/>
        <v>0</v>
      </c>
    </row>
    <row r="41" spans="10:14" x14ac:dyDescent="0.25">
      <c r="N41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6:F6"/>
    <mergeCell ref="J6:N6"/>
    <mergeCell ref="P6:R6"/>
    <mergeCell ref="J7:N7"/>
  </mergeCells>
  <conditionalFormatting sqref="S18">
    <cfRule type="cellIs" dxfId="35" priority="3" operator="greaterThanOrEqual">
      <formula>0</formula>
    </cfRule>
    <cfRule type="cellIs" dxfId="34" priority="4" operator="lessThan">
      <formula>0</formula>
    </cfRule>
  </conditionalFormatting>
  <conditionalFormatting sqref="R18">
    <cfRule type="cellIs" dxfId="33" priority="1" operator="greaterThanOrEqual">
      <formula>0</formula>
    </cfRule>
    <cfRule type="cellIs" dxfId="32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6EA6-9D0B-46FC-8A4F-320AA310D7B1}">
  <dimension ref="A1:W42"/>
  <sheetViews>
    <sheetView workbookViewId="0">
      <selection activeCell="K27" sqref="K27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33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3000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J10" s="2" t="s">
        <v>9</v>
      </c>
      <c r="K10" s="4"/>
      <c r="L10" s="4"/>
      <c r="M10" s="4"/>
      <c r="N10" s="4">
        <f t="shared" ref="N10:N16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Q17" t="s">
        <v>43</v>
      </c>
      <c r="R17" s="22">
        <f>N21+N42</f>
        <v>0</v>
      </c>
      <c r="S17" s="22"/>
    </row>
    <row r="18" spans="10:19" ht="21" x14ac:dyDescent="0.35">
      <c r="Q18" t="s">
        <v>44</v>
      </c>
      <c r="R18" s="21">
        <f>F4-R17</f>
        <v>3000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7">
    <mergeCell ref="J22:N22"/>
    <mergeCell ref="A1:D1"/>
    <mergeCell ref="E1:W1"/>
    <mergeCell ref="E3:F3"/>
    <mergeCell ref="J6:N6"/>
    <mergeCell ref="P6:R6"/>
    <mergeCell ref="J7:N7"/>
  </mergeCells>
  <conditionalFormatting sqref="S18">
    <cfRule type="cellIs" dxfId="31" priority="3" operator="greaterThanOrEqual">
      <formula>0</formula>
    </cfRule>
    <cfRule type="cellIs" dxfId="30" priority="4" operator="lessThan">
      <formula>0</formula>
    </cfRule>
  </conditionalFormatting>
  <conditionalFormatting sqref="R18">
    <cfRule type="cellIs" dxfId="29" priority="1" operator="greaterThanOrEqual">
      <formula>0</formula>
    </cfRule>
    <cfRule type="cellIs" dxfId="28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A277-82E3-492A-9336-BCF6DC887081}">
  <dimension ref="A1:W42"/>
  <sheetViews>
    <sheetView workbookViewId="0">
      <selection activeCell="K27" sqref="K27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34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3000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1"/>
      <c r="F10" s="31"/>
      <c r="G10" s="31"/>
      <c r="H10" s="31"/>
      <c r="J10" s="2" t="s">
        <v>9</v>
      </c>
      <c r="K10" s="4"/>
      <c r="L10" s="4"/>
      <c r="M10" s="4"/>
      <c r="N10" s="4">
        <f t="shared" ref="N10:N16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Q17" t="s">
        <v>43</v>
      </c>
      <c r="R17" s="22">
        <f>N21+N42</f>
        <v>0</v>
      </c>
      <c r="S17" s="22"/>
    </row>
    <row r="18" spans="10:19" ht="21" x14ac:dyDescent="0.35">
      <c r="Q18" t="s">
        <v>44</v>
      </c>
      <c r="R18" s="21">
        <f>F4-R17</f>
        <v>3000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6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3:F3"/>
    <mergeCell ref="J6:N6"/>
    <mergeCell ref="P6:R6"/>
    <mergeCell ref="J7:N7"/>
  </mergeCells>
  <conditionalFormatting sqref="S18">
    <cfRule type="cellIs" dxfId="27" priority="3" operator="greaterThanOrEqual">
      <formula>0</formula>
    </cfRule>
    <cfRule type="cellIs" dxfId="26" priority="4" operator="lessThan">
      <formula>0</formula>
    </cfRule>
  </conditionalFormatting>
  <conditionalFormatting sqref="R18">
    <cfRule type="cellIs" dxfId="25" priority="1" operator="greaterThanOrEqual">
      <formula>0</formula>
    </cfRule>
    <cfRule type="cellIs" dxfId="24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D68D-4B39-4B82-8357-5FB586E0FD90}">
  <dimension ref="A1:W42"/>
  <sheetViews>
    <sheetView workbookViewId="0">
      <selection activeCell="K27" sqref="K27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35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3000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1"/>
      <c r="F10" s="31"/>
      <c r="G10" s="31"/>
      <c r="H10" s="31"/>
      <c r="J10" s="2" t="s">
        <v>9</v>
      </c>
      <c r="K10" s="4"/>
      <c r="L10" s="4"/>
      <c r="M10" s="4"/>
      <c r="N10" s="4">
        <f t="shared" ref="N10:N16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Q17" t="s">
        <v>43</v>
      </c>
      <c r="R17" s="22">
        <f>N21+N42</f>
        <v>0</v>
      </c>
      <c r="S17" s="22"/>
    </row>
    <row r="18" spans="10:19" ht="21" x14ac:dyDescent="0.35">
      <c r="Q18" t="s">
        <v>44</v>
      </c>
      <c r="R18" s="21">
        <f>F4-R17</f>
        <v>3000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3:F3"/>
    <mergeCell ref="J6:N6"/>
    <mergeCell ref="P6:R6"/>
    <mergeCell ref="J7:N7"/>
  </mergeCells>
  <conditionalFormatting sqref="S18">
    <cfRule type="cellIs" dxfId="23" priority="3" operator="greaterThanOrEqual">
      <formula>0</formula>
    </cfRule>
    <cfRule type="cellIs" dxfId="22" priority="4" operator="lessThan">
      <formula>0</formula>
    </cfRule>
  </conditionalFormatting>
  <conditionalFormatting sqref="R18">
    <cfRule type="cellIs" dxfId="21" priority="1" operator="greaterThanOrEqual">
      <formula>0</formula>
    </cfRule>
    <cfRule type="cellIs" dxfId="20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077D-4BF6-4613-8D1B-DB347DD42FCB}">
  <dimension ref="A1:W42"/>
  <sheetViews>
    <sheetView workbookViewId="0">
      <selection activeCell="K27" sqref="K27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36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3000</v>
      </c>
    </row>
    <row r="5" spans="1:23" x14ac:dyDescent="0.25">
      <c r="E5" t="s">
        <v>2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J10" s="2" t="s">
        <v>9</v>
      </c>
      <c r="K10" s="4"/>
      <c r="L10" s="4"/>
      <c r="M10" s="4"/>
      <c r="N10" s="4">
        <f t="shared" ref="N10:N16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JANEIRO!G12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Q17" t="s">
        <v>43</v>
      </c>
      <c r="R17" s="22">
        <f>N21+N42</f>
        <v>0</v>
      </c>
      <c r="S17" s="22"/>
    </row>
    <row r="18" spans="10:19" ht="21" x14ac:dyDescent="0.35">
      <c r="Q18" t="s">
        <v>44</v>
      </c>
      <c r="R18" s="21">
        <f>F4-R17</f>
        <v>3000</v>
      </c>
      <c r="S18" s="21"/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" t="s">
        <v>48</v>
      </c>
      <c r="K32" s="4"/>
      <c r="L32" s="4"/>
      <c r="M32" s="4"/>
      <c r="N32" s="4">
        <f t="shared" si="1"/>
        <v>0</v>
      </c>
    </row>
    <row r="33" spans="10:14" x14ac:dyDescent="0.25">
      <c r="K33" s="4"/>
      <c r="L33" s="4"/>
      <c r="M33" s="4"/>
      <c r="N33" s="4">
        <f t="shared" si="1"/>
        <v>0</v>
      </c>
    </row>
    <row r="34" spans="10:14" x14ac:dyDescent="0.25"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7">
    <mergeCell ref="J22:N22"/>
    <mergeCell ref="A1:D1"/>
    <mergeCell ref="E1:W1"/>
    <mergeCell ref="E3:F3"/>
    <mergeCell ref="J6:N6"/>
    <mergeCell ref="P6:R6"/>
    <mergeCell ref="J7:N7"/>
  </mergeCells>
  <conditionalFormatting sqref="S18">
    <cfRule type="cellIs" dxfId="19" priority="3" operator="greaterThanOrEqual">
      <formula>0</formula>
    </cfRule>
    <cfRule type="cellIs" dxfId="18" priority="4" operator="lessThan">
      <formula>0</formula>
    </cfRule>
  </conditionalFormatting>
  <conditionalFormatting sqref="R18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F88-EF31-470D-9DCA-4A3F373DF60E}">
  <dimension ref="A1:W42"/>
  <sheetViews>
    <sheetView workbookViewId="0">
      <selection activeCell="E21" sqref="E21"/>
    </sheetView>
  </sheetViews>
  <sheetFormatPr defaultRowHeight="15" x14ac:dyDescent="0.25"/>
  <cols>
    <col min="5" max="5" width="16.5703125" bestFit="1" customWidth="1"/>
    <col min="6" max="7" width="12.140625" bestFit="1" customWidth="1"/>
    <col min="10" max="10" width="23" bestFit="1" customWidth="1"/>
    <col min="11" max="11" width="14.1406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2.5703125" bestFit="1" customWidth="1"/>
    <col min="17" max="17" width="23" bestFit="1" customWidth="1"/>
    <col min="18" max="18" width="18" bestFit="1" customWidth="1"/>
    <col min="19" max="20" width="12.140625" bestFit="1" customWidth="1"/>
  </cols>
  <sheetData>
    <row r="1" spans="1:23" ht="31.5" x14ac:dyDescent="0.5">
      <c r="A1" s="34" t="s">
        <v>37</v>
      </c>
      <c r="B1" s="34"/>
      <c r="C1" s="34"/>
      <c r="D1" s="34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3" spans="1:23" x14ac:dyDescent="0.25">
      <c r="E3" s="32" t="s">
        <v>28</v>
      </c>
      <c r="F3" s="32"/>
    </row>
    <row r="4" spans="1:23" x14ac:dyDescent="0.25">
      <c r="E4" s="8" t="s">
        <v>1</v>
      </c>
      <c r="F4" s="9">
        <v>0</v>
      </c>
    </row>
    <row r="6" spans="1:23" x14ac:dyDescent="0.25">
      <c r="J6" s="37" t="s">
        <v>18</v>
      </c>
      <c r="K6" s="37"/>
      <c r="L6" s="37"/>
      <c r="M6" s="37"/>
      <c r="N6" s="37"/>
      <c r="P6" s="39" t="s">
        <v>29</v>
      </c>
      <c r="Q6" s="39"/>
      <c r="R6" s="39"/>
      <c r="S6" s="15">
        <f>JANEIRO!S6</f>
        <v>0</v>
      </c>
      <c r="T6" s="19">
        <f>'AJUSTES E ESTATISTICAS'!H6</f>
        <v>0</v>
      </c>
    </row>
    <row r="7" spans="1:23" x14ac:dyDescent="0.25">
      <c r="J7" s="38" t="s">
        <v>23</v>
      </c>
      <c r="K7" s="38"/>
      <c r="L7" s="38"/>
      <c r="M7" s="38"/>
      <c r="N7" s="38"/>
    </row>
    <row r="8" spans="1:23" x14ac:dyDescent="0.25">
      <c r="J8" s="3" t="s">
        <v>10</v>
      </c>
      <c r="K8" s="3" t="s">
        <v>13</v>
      </c>
      <c r="L8" s="3" t="s">
        <v>15</v>
      </c>
      <c r="M8" s="3" t="s">
        <v>16</v>
      </c>
      <c r="N8" s="3" t="s">
        <v>14</v>
      </c>
    </row>
    <row r="9" spans="1:23" x14ac:dyDescent="0.25">
      <c r="J9" s="2" t="s">
        <v>3</v>
      </c>
      <c r="K9" s="4"/>
      <c r="L9" s="4"/>
      <c r="M9" s="4"/>
      <c r="N9" s="4">
        <f>SUM(K9:L9)-M9</f>
        <v>0</v>
      </c>
    </row>
    <row r="10" spans="1:23" x14ac:dyDescent="0.25">
      <c r="E10" s="31"/>
      <c r="F10" s="31"/>
      <c r="G10" s="31"/>
      <c r="H10" s="31"/>
      <c r="J10" s="2" t="s">
        <v>9</v>
      </c>
      <c r="K10" s="4"/>
      <c r="L10" s="4"/>
      <c r="M10" s="4"/>
      <c r="N10" s="4">
        <f t="shared" ref="N10:N20" si="0">SUM(K10:L10)-M10</f>
        <v>0</v>
      </c>
    </row>
    <row r="11" spans="1:23" x14ac:dyDescent="0.25">
      <c r="E11" t="str">
        <f>JANEIRO!E11</f>
        <v>CELULAR NOVO</v>
      </c>
      <c r="F11" s="19">
        <f>JANEIRO!F11</f>
        <v>3800</v>
      </c>
      <c r="G11" s="19">
        <f>JANEIRO!G11</f>
        <v>0</v>
      </c>
      <c r="H11" s="20">
        <f>JANEIRO!H11</f>
        <v>0</v>
      </c>
      <c r="J11" s="2" t="s">
        <v>4</v>
      </c>
      <c r="K11" s="4"/>
      <c r="L11" s="4"/>
      <c r="M11" s="4"/>
      <c r="N11" s="4">
        <f t="shared" si="0"/>
        <v>0</v>
      </c>
    </row>
    <row r="12" spans="1:23" x14ac:dyDescent="0.25">
      <c r="E12" t="str">
        <f>JANEIRO!E12</f>
        <v>tv 65 polegadas</v>
      </c>
      <c r="F12" s="19">
        <f>JANEIRO!F12</f>
        <v>5000</v>
      </c>
      <c r="G12" s="19">
        <f>JANEIRO!G11</f>
        <v>0</v>
      </c>
      <c r="H12" s="10">
        <f>JANEIRO!H12</f>
        <v>0</v>
      </c>
      <c r="J12" s="2" t="s">
        <v>5</v>
      </c>
      <c r="K12" s="4"/>
      <c r="L12" s="4"/>
      <c r="M12" s="4"/>
      <c r="N12" s="4">
        <f t="shared" si="0"/>
        <v>0</v>
      </c>
    </row>
    <row r="13" spans="1:23" x14ac:dyDescent="0.25">
      <c r="J13" s="2" t="s">
        <v>6</v>
      </c>
      <c r="K13" s="4"/>
      <c r="L13" s="4"/>
      <c r="M13" s="4"/>
      <c r="N13" s="4">
        <f t="shared" si="0"/>
        <v>0</v>
      </c>
    </row>
    <row r="14" spans="1:23" x14ac:dyDescent="0.25">
      <c r="J14" s="2" t="s">
        <v>7</v>
      </c>
      <c r="K14" s="4"/>
      <c r="L14" s="4"/>
      <c r="M14" s="4"/>
      <c r="N14" s="4">
        <f t="shared" si="0"/>
        <v>0</v>
      </c>
    </row>
    <row r="15" spans="1:23" x14ac:dyDescent="0.25">
      <c r="J15" s="2" t="s">
        <v>8</v>
      </c>
      <c r="K15" s="4"/>
      <c r="L15" s="4"/>
      <c r="M15" s="4"/>
      <c r="N15" s="4">
        <f t="shared" si="0"/>
        <v>0</v>
      </c>
    </row>
    <row r="16" spans="1:23" x14ac:dyDescent="0.25">
      <c r="J16" s="2" t="s">
        <v>12</v>
      </c>
      <c r="K16" s="4"/>
      <c r="L16" s="4"/>
      <c r="M16" s="4"/>
      <c r="N16" s="4">
        <f t="shared" si="0"/>
        <v>0</v>
      </c>
    </row>
    <row r="17" spans="10:19" ht="18.75" x14ac:dyDescent="0.3">
      <c r="J17" s="2" t="s">
        <v>24</v>
      </c>
      <c r="K17" s="4"/>
      <c r="N17" s="4">
        <f t="shared" si="0"/>
        <v>0</v>
      </c>
      <c r="Q17" t="s">
        <v>43</v>
      </c>
      <c r="R17" s="22">
        <f>N21+N42</f>
        <v>0</v>
      </c>
      <c r="S17" s="22"/>
    </row>
    <row r="18" spans="10:19" ht="21" x14ac:dyDescent="0.35">
      <c r="J18" s="2" t="s">
        <v>50</v>
      </c>
      <c r="K18" s="4"/>
      <c r="N18" s="4">
        <f t="shared" si="0"/>
        <v>0</v>
      </c>
      <c r="Q18" t="s">
        <v>44</v>
      </c>
      <c r="R18" s="21">
        <f>F4-R17</f>
        <v>0</v>
      </c>
      <c r="S18" s="21"/>
    </row>
    <row r="19" spans="10:19" x14ac:dyDescent="0.25">
      <c r="N19" s="4">
        <f t="shared" si="0"/>
        <v>0</v>
      </c>
    </row>
    <row r="20" spans="10:19" x14ac:dyDescent="0.25">
      <c r="N20" s="4">
        <f t="shared" si="0"/>
        <v>0</v>
      </c>
    </row>
    <row r="21" spans="10:19" x14ac:dyDescent="0.25">
      <c r="J21" s="6" t="s">
        <v>17</v>
      </c>
      <c r="K21" s="5"/>
      <c r="L21" s="5"/>
      <c r="M21" s="5"/>
      <c r="N21" s="7">
        <f>SUM(N9:N20)</f>
        <v>0</v>
      </c>
    </row>
    <row r="22" spans="10:19" x14ac:dyDescent="0.25">
      <c r="J22" s="31" t="s">
        <v>19</v>
      </c>
      <c r="K22" s="31"/>
      <c r="L22" s="31"/>
      <c r="M22" s="31"/>
      <c r="N22" s="31"/>
    </row>
    <row r="23" spans="10:19" x14ac:dyDescent="0.25">
      <c r="J23" s="3" t="s">
        <v>10</v>
      </c>
      <c r="K23" s="3" t="s">
        <v>13</v>
      </c>
      <c r="L23" s="3" t="s">
        <v>15</v>
      </c>
      <c r="M23" s="3" t="s">
        <v>16</v>
      </c>
      <c r="N23" s="3" t="s">
        <v>14</v>
      </c>
    </row>
    <row r="24" spans="10:19" x14ac:dyDescent="0.25">
      <c r="J24" s="2" t="s">
        <v>20</v>
      </c>
      <c r="K24" s="4"/>
      <c r="L24" s="4"/>
      <c r="M24" s="4"/>
      <c r="N24" s="4">
        <f>SUM(K24:L24)-(M24)</f>
        <v>0</v>
      </c>
    </row>
    <row r="25" spans="10:19" x14ac:dyDescent="0.25">
      <c r="J25" s="2" t="s">
        <v>21</v>
      </c>
      <c r="K25" s="4"/>
      <c r="L25" s="4"/>
      <c r="M25" s="4"/>
      <c r="N25" s="4">
        <f t="shared" ref="N25:N41" si="1">SUM(K25:L25)-(M25)</f>
        <v>0</v>
      </c>
    </row>
    <row r="26" spans="10:19" x14ac:dyDescent="0.25">
      <c r="J26" s="2" t="s">
        <v>22</v>
      </c>
      <c r="K26" s="4"/>
      <c r="L26" s="4"/>
      <c r="M26" s="4"/>
      <c r="N26" s="4">
        <f t="shared" si="1"/>
        <v>0</v>
      </c>
    </row>
    <row r="27" spans="10:19" x14ac:dyDescent="0.25">
      <c r="J27" s="27" t="s">
        <v>25</v>
      </c>
      <c r="K27" s="4"/>
      <c r="L27" s="4"/>
      <c r="M27" s="4"/>
      <c r="N27" s="4">
        <f t="shared" si="1"/>
        <v>0</v>
      </c>
    </row>
    <row r="28" spans="10:19" x14ac:dyDescent="0.25">
      <c r="J28" s="27" t="s">
        <v>27</v>
      </c>
      <c r="K28" s="4"/>
      <c r="L28" s="4"/>
      <c r="M28" s="4"/>
      <c r="N28" s="4">
        <f t="shared" si="1"/>
        <v>0</v>
      </c>
    </row>
    <row r="29" spans="10:19" x14ac:dyDescent="0.25">
      <c r="J29" s="2" t="str">
        <f>JANEIRO!E11</f>
        <v>CELULAR NOVO</v>
      </c>
      <c r="K29" s="4"/>
      <c r="L29" s="4"/>
      <c r="M29" s="4"/>
      <c r="N29" s="4">
        <f t="shared" si="1"/>
        <v>0</v>
      </c>
    </row>
    <row r="30" spans="10:19" x14ac:dyDescent="0.25">
      <c r="J30" s="2" t="str">
        <f>JANEIRO!E12</f>
        <v>tv 65 polegadas</v>
      </c>
      <c r="K30" s="4"/>
      <c r="L30" s="4"/>
      <c r="M30" s="4"/>
      <c r="N30" s="4">
        <f t="shared" si="1"/>
        <v>0</v>
      </c>
    </row>
    <row r="31" spans="10:19" x14ac:dyDescent="0.25">
      <c r="J31" s="2" t="s">
        <v>26</v>
      </c>
      <c r="K31" s="4"/>
      <c r="L31" s="4"/>
      <c r="M31" s="4"/>
      <c r="N31" s="4">
        <f t="shared" si="1"/>
        <v>0</v>
      </c>
    </row>
    <row r="32" spans="10:19" x14ac:dyDescent="0.25">
      <c r="J32" s="27" t="s">
        <v>48</v>
      </c>
      <c r="K32" s="4"/>
      <c r="L32" s="4"/>
      <c r="M32" s="4"/>
      <c r="N32" s="4">
        <f t="shared" si="1"/>
        <v>0</v>
      </c>
    </row>
    <row r="33" spans="10:14" x14ac:dyDescent="0.25">
      <c r="J33" s="2" t="s">
        <v>53</v>
      </c>
      <c r="K33" s="4"/>
      <c r="L33" s="4"/>
      <c r="M33" s="4"/>
      <c r="N33" s="4">
        <f t="shared" si="1"/>
        <v>0</v>
      </c>
    </row>
    <row r="34" spans="10:14" x14ac:dyDescent="0.25">
      <c r="J34" s="2" t="s">
        <v>54</v>
      </c>
      <c r="K34" s="4"/>
      <c r="L34" s="4"/>
      <c r="M34" s="4"/>
      <c r="N34" s="4">
        <f t="shared" si="1"/>
        <v>0</v>
      </c>
    </row>
    <row r="35" spans="10:14" x14ac:dyDescent="0.25">
      <c r="K35" s="4"/>
      <c r="L35" s="4"/>
      <c r="M35" s="4"/>
      <c r="N35" s="4">
        <f t="shared" si="1"/>
        <v>0</v>
      </c>
    </row>
    <row r="36" spans="10:14" x14ac:dyDescent="0.25">
      <c r="K36" s="4"/>
      <c r="L36" s="4"/>
      <c r="M36" s="4"/>
      <c r="N36" s="4">
        <f t="shared" si="1"/>
        <v>0</v>
      </c>
    </row>
    <row r="37" spans="10:14" x14ac:dyDescent="0.25">
      <c r="K37" s="4"/>
      <c r="L37" s="4"/>
      <c r="M37" s="4"/>
      <c r="N37" s="4">
        <f t="shared" si="1"/>
        <v>0</v>
      </c>
    </row>
    <row r="38" spans="10:14" x14ac:dyDescent="0.25">
      <c r="K38" s="4"/>
      <c r="L38" s="4"/>
      <c r="M38" s="4"/>
      <c r="N38" s="4">
        <f t="shared" si="1"/>
        <v>0</v>
      </c>
    </row>
    <row r="39" spans="10:14" x14ac:dyDescent="0.25">
      <c r="K39" s="4"/>
      <c r="L39" s="4"/>
      <c r="M39" s="4"/>
      <c r="N39" s="4">
        <f t="shared" si="1"/>
        <v>0</v>
      </c>
    </row>
    <row r="40" spans="10:14" x14ac:dyDescent="0.25">
      <c r="K40" s="4"/>
      <c r="L40" s="4"/>
      <c r="M40" s="4"/>
      <c r="N40" s="4">
        <f t="shared" si="1"/>
        <v>0</v>
      </c>
    </row>
    <row r="41" spans="10:14" x14ac:dyDescent="0.25">
      <c r="K41" s="4"/>
      <c r="L41" s="4"/>
      <c r="M41" s="4"/>
      <c r="N41" s="4">
        <f t="shared" si="1"/>
        <v>0</v>
      </c>
    </row>
    <row r="42" spans="10:14" x14ac:dyDescent="0.25">
      <c r="J42" s="16" t="s">
        <v>17</v>
      </c>
      <c r="K42" s="16"/>
      <c r="L42" s="16"/>
      <c r="M42" s="16"/>
      <c r="N42" s="17">
        <f>SUM(N24:N41)</f>
        <v>0</v>
      </c>
    </row>
  </sheetData>
  <mergeCells count="8">
    <mergeCell ref="J22:N22"/>
    <mergeCell ref="E10:H10"/>
    <mergeCell ref="A1:D1"/>
    <mergeCell ref="E1:W1"/>
    <mergeCell ref="E3:F3"/>
    <mergeCell ref="J6:N6"/>
    <mergeCell ref="P6:R6"/>
    <mergeCell ref="J7:N7"/>
  </mergeCells>
  <conditionalFormatting sqref="S18">
    <cfRule type="cellIs" dxfId="15" priority="3" operator="greaterThanOrEqual">
      <formula>0</formula>
    </cfRule>
    <cfRule type="cellIs" dxfId="14" priority="4" operator="lessThan">
      <formula>0</formula>
    </cfRule>
  </conditionalFormatting>
  <conditionalFormatting sqref="R18">
    <cfRule type="cellIs" dxfId="13" priority="1" operator="greaterThanOrEqual">
      <formula>0</formula>
    </cfRule>
    <cfRule type="cellIs" dxfId="12" priority="2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AJUSTES E ESTATISTICAS</vt:lpstr>
      <vt:lpstr>Janeiro corrente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Teixeira</dc:creator>
  <cp:lastModifiedBy>Flavio Teixeira</cp:lastModifiedBy>
  <dcterms:created xsi:type="dcterms:W3CDTF">2018-12-30T16:18:22Z</dcterms:created>
  <dcterms:modified xsi:type="dcterms:W3CDTF">2019-01-04T19:07:57Z</dcterms:modified>
</cp:coreProperties>
</file>