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\OneDrive\Área de Trabalho\"/>
    </mc:Choice>
  </mc:AlternateContent>
  <xr:revisionPtr revIDLastSave="0" documentId="8_{B52F65DC-77BD-41D4-8357-651054D7F380}" xr6:coauthVersionLast="47" xr6:coauthVersionMax="47" xr10:uidLastSave="{00000000-0000-0000-0000-000000000000}"/>
  <bookViews>
    <workbookView xWindow="-120" yWindow="-120" windowWidth="29040" windowHeight="16440" tabRatio="695" xr2:uid="{90BA56A6-7502-408E-8682-49DD1F984261}"/>
  </bookViews>
  <sheets>
    <sheet name="2025" sheetId="1" r:id="rId1"/>
    <sheet name="DIVIDAS 2025" sheetId="2" r:id="rId2"/>
    <sheet name="2026" sheetId="4" r:id="rId3"/>
    <sheet name="DIVIDAS 2026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4" l="1"/>
  <c r="G11" i="12"/>
  <c r="G10" i="12"/>
  <c r="G9" i="12"/>
  <c r="G8" i="12"/>
  <c r="G7" i="12"/>
  <c r="L45" i="1"/>
  <c r="M45" i="1"/>
  <c r="N45" i="1"/>
  <c r="H10" i="12" a="1"/>
  <c r="H10" i="12" s="1"/>
  <c r="H9" i="12" a="1"/>
  <c r="H9" i="12" s="1"/>
  <c r="E45" i="4"/>
  <c r="F45" i="4"/>
  <c r="G45" i="4"/>
  <c r="H45" i="4"/>
  <c r="I45" i="4"/>
  <c r="J45" i="4"/>
  <c r="K45" i="4"/>
  <c r="L45" i="4"/>
  <c r="M45" i="4"/>
  <c r="N45" i="4"/>
  <c r="D45" i="4"/>
  <c r="C45" i="4"/>
  <c r="K45" i="1"/>
  <c r="J45" i="1"/>
  <c r="H7" i="12" a="1"/>
  <c r="H7" i="12" s="1"/>
  <c r="H7" i="2" a="1"/>
  <c r="H7" i="2" s="1"/>
  <c r="H8" i="12" a="1"/>
  <c r="H8" i="12" s="1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H8" i="2" a="1"/>
  <c r="H8" i="2" s="1"/>
  <c r="I8" i="2" s="1"/>
  <c r="H9" i="2" a="1"/>
  <c r="H9" i="2" s="1"/>
  <c r="I9" i="2" s="1"/>
  <c r="H10" i="2" a="1"/>
  <c r="H10" i="2" s="1"/>
  <c r="I10" i="2" s="1"/>
  <c r="H11" i="2" a="1"/>
  <c r="H11" i="2" s="1"/>
  <c r="I11" i="2" s="1"/>
  <c r="H12" i="2" a="1"/>
  <c r="H12" i="2" s="1"/>
  <c r="H13" i="2" a="1"/>
  <c r="H13" i="2" s="1"/>
  <c r="I13" i="2" s="1"/>
  <c r="H14" i="2" a="1"/>
  <c r="H14" i="2" s="1"/>
  <c r="I14" i="2" s="1"/>
  <c r="H15" i="2" a="1"/>
  <c r="H15" i="2" s="1"/>
  <c r="I15" i="2" s="1"/>
  <c r="H16" i="2" a="1"/>
  <c r="H16" i="2" s="1"/>
  <c r="I16" i="2" s="1"/>
  <c r="H17" i="2" a="1"/>
  <c r="H17" i="2" s="1"/>
  <c r="I17" i="2" s="1"/>
  <c r="H18" i="2" a="1"/>
  <c r="H18" i="2" s="1"/>
  <c r="I18" i="2" s="1"/>
  <c r="H19" i="2" a="1"/>
  <c r="H19" i="2" s="1"/>
  <c r="I19" i="2" s="1"/>
  <c r="H20" i="2" a="1"/>
  <c r="H20" i="2" s="1"/>
  <c r="I20" i="2" s="1"/>
  <c r="H21" i="2" a="1"/>
  <c r="H21" i="2" s="1"/>
  <c r="I21" i="2" s="1"/>
  <c r="H22" i="2" a="1"/>
  <c r="H22" i="2" s="1"/>
  <c r="I22" i="2" s="1"/>
  <c r="H23" i="2" a="1"/>
  <c r="H23" i="2" s="1"/>
  <c r="I23" i="2" s="1"/>
  <c r="H24" i="2" a="1"/>
  <c r="H24" i="2" s="1"/>
  <c r="I24" i="2" s="1"/>
  <c r="H25" i="2" a="1"/>
  <c r="H25" i="2" s="1"/>
  <c r="I25" i="2" s="1"/>
  <c r="H26" i="2" a="1"/>
  <c r="H26" i="2" s="1"/>
  <c r="I26" i="2" s="1"/>
  <c r="H27" i="2" a="1"/>
  <c r="H27" i="2" s="1"/>
  <c r="I27" i="2" s="1"/>
  <c r="H28" i="2" a="1"/>
  <c r="H28" i="2" s="1"/>
  <c r="I28" i="2" s="1"/>
  <c r="H29" i="2" a="1"/>
  <c r="H29" i="2" s="1"/>
  <c r="I29" i="2" s="1"/>
  <c r="H30" i="2" a="1"/>
  <c r="H30" i="2" s="1"/>
  <c r="I30" i="2" s="1"/>
  <c r="H31" i="2" a="1"/>
  <c r="H31" i="2" s="1"/>
  <c r="I31" i="2" s="1"/>
  <c r="H32" i="2" a="1"/>
  <c r="H32" i="2" s="1"/>
  <c r="I32" i="2" s="1"/>
  <c r="H33" i="2" a="1"/>
  <c r="H33" i="2" s="1"/>
  <c r="I33" i="2" s="1"/>
  <c r="H43" i="12"/>
  <c r="I43" i="12" s="1"/>
  <c r="G40" i="2"/>
  <c r="B45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F45" i="1"/>
  <c r="E45" i="1"/>
  <c r="H45" i="1"/>
  <c r="E28" i="1"/>
  <c r="F28" i="1"/>
  <c r="G28" i="1"/>
  <c r="H28" i="1"/>
  <c r="I28" i="1"/>
  <c r="J28" i="1"/>
  <c r="K28" i="1"/>
  <c r="L28" i="1"/>
  <c r="M28" i="1"/>
  <c r="N28" i="1"/>
  <c r="D28" i="1"/>
  <c r="C45" i="1"/>
  <c r="D45" i="1"/>
  <c r="I45" i="1"/>
  <c r="B28" i="1"/>
  <c r="B13" i="1"/>
  <c r="B45" i="1"/>
  <c r="B48" i="1"/>
  <c r="C13" i="1"/>
  <c r="C28" i="1"/>
  <c r="H43" i="2"/>
  <c r="I43" i="2" s="1"/>
  <c r="G45" i="1"/>
  <c r="H36" i="2" a="1"/>
  <c r="H36" i="2" s="1"/>
  <c r="I36" i="2" s="1"/>
  <c r="H35" i="2" a="1"/>
  <c r="H35" i="2" s="1"/>
  <c r="I35" i="2" s="1"/>
  <c r="H38" i="2" a="1"/>
  <c r="H38" i="2" s="1"/>
  <c r="I38" i="2" s="1"/>
  <c r="H37" i="2" a="1"/>
  <c r="H37" i="2" s="1"/>
  <c r="I37" i="2" s="1"/>
  <c r="H34" i="2" a="1"/>
  <c r="H34" i="2" s="1"/>
  <c r="I34" i="2" s="1"/>
  <c r="H39" i="2" a="1"/>
  <c r="H39" i="2" s="1"/>
  <c r="I39" i="2" s="1"/>
  <c r="B13" i="4"/>
  <c r="I8" i="12" l="1"/>
  <c r="I9" i="12"/>
  <c r="I10" i="12"/>
  <c r="B48" i="4"/>
  <c r="I12" i="12"/>
  <c r="I11" i="12"/>
  <c r="I13" i="12"/>
  <c r="C48" i="1"/>
  <c r="E3" i="1" s="1"/>
  <c r="E13" i="1" s="1"/>
  <c r="E48" i="1" s="1"/>
  <c r="F3" i="1" s="1"/>
  <c r="F13" i="1" s="1"/>
  <c r="I12" i="2"/>
  <c r="H4" i="2"/>
  <c r="I7" i="2"/>
  <c r="I7" i="12" s="1"/>
  <c r="F51" i="1"/>
  <c r="G40" i="12" l="1"/>
  <c r="D3" i="1"/>
  <c r="D13" i="1" s="1"/>
  <c r="D48" i="1" s="1"/>
  <c r="F48" i="1"/>
  <c r="G3" i="1" s="1"/>
  <c r="G13" i="1" s="1"/>
  <c r="G48" i="1" s="1"/>
  <c r="H3" i="1" s="1"/>
  <c r="H13" i="1" s="1"/>
  <c r="H48" i="1" s="1"/>
  <c r="I3" i="1" s="1"/>
  <c r="I13" i="1" s="1"/>
  <c r="I48" i="1" s="1"/>
  <c r="J3" i="1" s="1"/>
  <c r="J13" i="1" s="1"/>
  <c r="J48" i="1" s="1"/>
  <c r="K3" i="1" s="1"/>
  <c r="K13" i="1" s="1"/>
  <c r="K48" i="1" s="1"/>
  <c r="L3" i="1" s="1"/>
  <c r="L13" i="1" s="1"/>
  <c r="L48" i="1" s="1"/>
  <c r="M3" i="1" s="1"/>
  <c r="M13" i="1" s="1"/>
  <c r="M48" i="1" s="1"/>
  <c r="N3" i="1" s="1"/>
  <c r="N13" i="1" s="1"/>
  <c r="N48" i="1" s="1"/>
  <c r="C13" i="4" l="1"/>
  <c r="C48" i="4" s="1"/>
  <c r="E3" i="4" l="1"/>
  <c r="E13" i="4" s="1"/>
  <c r="E48" i="4" s="1"/>
  <c r="F3" i="4" s="1"/>
  <c r="F13" i="4" s="1"/>
  <c r="D3" i="4"/>
  <c r="D13" i="4" s="1"/>
  <c r="D48" i="4" s="1"/>
  <c r="F48" i="4" l="1"/>
  <c r="G3" i="4" s="1"/>
  <c r="G13" i="4" s="1"/>
  <c r="G48" i="4" s="1"/>
  <c r="H3" i="4" s="1"/>
  <c r="H13" i="4" s="1"/>
  <c r="H48" i="4" s="1"/>
  <c r="I3" i="4" s="1"/>
  <c r="I13" i="4" s="1"/>
  <c r="I48" i="4" s="1"/>
  <c r="J3" i="4" s="1"/>
  <c r="J13" i="4" s="1"/>
  <c r="J48" i="4" s="1"/>
  <c r="K3" i="4" s="1"/>
  <c r="K13" i="4" s="1"/>
  <c r="K48" i="4" s="1"/>
  <c r="L3" i="4" s="1"/>
  <c r="L13" i="4" s="1"/>
  <c r="L48" i="4" s="1"/>
  <c r="M3" i="4" s="1"/>
  <c r="M13" i="4" s="1"/>
  <c r="M48" i="4" s="1"/>
  <c r="N3" i="4" s="1"/>
  <c r="N1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tc={549805A5-ACD8-4FEF-BC5F-91769CE0EB1F}</author>
    <author>Flavio Teixeira</author>
    <author>tc={D84BD0E8-5C04-46BA-9F24-42F8058B2096}</author>
    <author>tc={2BD93E4F-3922-4090-82F3-0B9B486FB706}</author>
  </authors>
  <commentList>
    <comment ref="I9" authorId="0" shapeId="0" xr:uid="{549805A5-ACD8-4FEF-BC5F-91769CE0EB1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Comissão venda amazon
</t>
      </text>
    </comment>
    <comment ref="B24" authorId="1" shapeId="0" xr:uid="{EBDC9ACC-AE11-4F62-94E7-97BEB3D4F50F}">
      <text>
        <r>
          <rPr>
            <b/>
            <sz val="9"/>
            <color indexed="81"/>
            <rFont val="Segoe UI"/>
            <family val="2"/>
          </rPr>
          <t>Flavio Teixeira:</t>
        </r>
        <r>
          <rPr>
            <sz val="9"/>
            <color indexed="81"/>
            <rFont val="Segoe UI"/>
            <family val="2"/>
          </rPr>
          <t xml:space="preserve">
CEIA DE NATAL</t>
        </r>
      </text>
    </comment>
    <comment ref="K24" authorId="2" shapeId="0" xr:uid="{D84BD0E8-5C04-46BA-9F24-42F8058B2096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Presente esposa
</t>
      </text>
    </comment>
    <comment ref="J26" authorId="3" shapeId="0" xr:uid="{2BD93E4F-3922-4090-82F3-0B9B486FB706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Ipva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Flavio Teixeira</author>
    <author>tc={C596727A-072D-44D5-ADAF-40E282433D39}</author>
  </authors>
  <commentList>
    <comment ref="B24" authorId="0" shapeId="0" xr:uid="{8E4DCDE8-4835-4BFA-8336-E9F4852FCD10}">
      <text>
        <r>
          <rPr>
            <b/>
            <sz val="9"/>
            <color indexed="81"/>
            <rFont val="Segoe UI"/>
            <family val="2"/>
          </rPr>
          <t>Flavio Teixeira:</t>
        </r>
        <r>
          <rPr>
            <sz val="9"/>
            <color indexed="81"/>
            <rFont val="Segoe UI"/>
            <family val="2"/>
          </rPr>
          <t xml:space="preserve">
CEIA DE NATAL</t>
        </r>
      </text>
    </comment>
    <comment ref="J26" authorId="1" shapeId="0" xr:uid="{C596727A-072D-44D5-ADAF-40E282433D39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Ipva
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<sst xmlns="http://schemas.openxmlformats.org/spreadsheetml/2006/main" count="106" uniqueCount="54">
  <si>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</si>
  <si>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</si>
  <si>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</si>
  <si>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</si>
  <si>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</si>
  <si>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</si>
  <si>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</si>
  <si>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</si>
  <si>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</si>
  <si>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</si>
  <si>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</si>
  <si>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</si>
  <si>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RECEITAS</t>
  </si>
  <si>
    <t>DINHEIRO EM CONTA</t>
  </si>
  <si>
    <t>SALARIO</t>
  </si>
  <si>
    <t>Ana</t>
  </si>
  <si>
    <t>Fagner</t>
  </si>
  <si>
    <t>Menina Gran</t>
  </si>
  <si>
    <t>Outro</t>
  </si>
  <si>
    <t>Venda</t>
  </si>
  <si>
    <t>Youtube</t>
  </si>
  <si>
    <t>udemy</t>
  </si>
  <si>
    <t>TOTAL</t>
  </si>
  <si>
    <t>DESPESAS FIXAS</t>
  </si>
  <si>
    <t>ALUGUEL/FIN IMOBILIARIO</t>
  </si>
  <si>
    <t>ENERGIA</t>
  </si>
  <si>
    <t>AGUA</t>
  </si>
  <si>
    <t>INTERNET</t>
  </si>
  <si>
    <t>ALIMENTAÇÃO</t>
  </si>
  <si>
    <t>Celular</t>
  </si>
  <si>
    <t>TRANSPORTE</t>
  </si>
  <si>
    <t>REMEDIO</t>
  </si>
  <si>
    <t>LAZER</t>
  </si>
  <si>
    <t>outros</t>
  </si>
  <si>
    <t>Viagem</t>
  </si>
  <si>
    <t>FUNDO DE EMERG.</t>
  </si>
  <si>
    <t>DIVIDAS</t>
  </si>
  <si>
    <t>STATUS</t>
  </si>
  <si>
    <t>Dividas</t>
  </si>
  <si>
    <t>Valor devido</t>
  </si>
  <si>
    <t>VALOR PAGO</t>
  </si>
  <si>
    <t>Restante</t>
  </si>
  <si>
    <t>fundo de emergencia</t>
  </si>
  <si>
    <t>ipva</t>
  </si>
  <si>
    <t>Presentes/Outros</t>
  </si>
  <si>
    <t>fagner</t>
  </si>
  <si>
    <t>Divida Nubank</t>
  </si>
  <si>
    <t>Sogra</t>
  </si>
  <si>
    <t>Colega trabalho</t>
  </si>
  <si>
    <t>Emprest bancario</t>
  </si>
  <si>
    <t>Cartão 2</t>
  </si>
  <si>
    <t>Aluguel</t>
  </si>
  <si>
    <t>Renda extra</t>
  </si>
  <si>
    <t>Cachorro quente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</si>
</sst>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color theme="0" tint="-4.9989318521683403E-2"/>
      <name val="Calibri"/>
      <family val="2"/>
      <scheme val="minor"/>
    </font>
    <font>
      <b/>
      <sz val="8"/>
      <color theme="1"/>
      <name val="Calibri"/>
      <family val="2"/>
      <scheme val="minor"/>
    </font>
    <font>
      <u val="singleAccounting"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44" fontId="3" fillId="0" borderId="0" xfId="1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4" fontId="7" fillId="0" borderId="0" xfId="1" applyFont="1"/>
    <xf numFmtId="0" fontId="7" fillId="0" borderId="0" xfId="0" applyFont="1"/>
    <xf numFmtId="44" fontId="8" fillId="0" borderId="0" xfId="1" applyFont="1"/>
    <xf numFmtId="44" fontId="0" fillId="0" borderId="0" xfId="1" applyFont="1"/>
    <xf numFmtId="0" fontId="9" fillId="0" borderId="0" xfId="0" applyFont="1"/>
    <xf numFmtId="44" fontId="9" fillId="0" borderId="0" xfId="1" applyFont="1"/>
    <xf numFmtId="0" fontId="10" fillId="5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6" fillId="9" borderId="0" xfId="0" applyFont="1" applyFill="1"/>
    <xf numFmtId="44" fontId="6" fillId="9" borderId="0" xfId="0" applyNumberFormat="1" applyFont="1" applyFill="1"/>
    <xf numFmtId="44" fontId="0" fillId="0" borderId="0" xfId="0" applyNumberFormat="1"/>
    <xf numFmtId="44" fontId="11" fillId="0" borderId="0" xfId="1" applyFont="1"/>
    <xf numFmtId="9" fontId="0" fillId="0" borderId="0" xfId="2" applyFont="1"/>
    <xf numFmtId="44" fontId="3" fillId="0" borderId="0" xfId="0" applyNumberFormat="1" applyFont="1"/>
    <xf numFmtId="8" fontId="3" fillId="0" borderId="0" xfId="1" applyNumberFormat="1" applyFont="1"/>
    <xf numFmtId="15" fontId="11" fillId="0" borderId="0" xfId="1" applyNumberFormat="1" applyFont="1"/>
    <xf numFmtId="15" fontId="3" fillId="0" borderId="0" xfId="0" applyNumberFormat="1" applyFont="1"/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25">
    <dxf>
      <font>
        <b val="0"/>
        <i val="0"/>
        <color rgb="FFC00000"/>
      </font>
    </dxf>
    <dxf>
      <font>
        <b val="0"/>
        <i val="0"/>
        <color rgb="FFC00000"/>
      </font>
    </dxf>
    <dxf>
      <font>
        <b val="0"/>
        <i val="0"/>
        <color rgb="FFFF0000"/>
      </font>
    </dxf>
    <dxf>
      <font>
        <b val="0"/>
        <i val="0"/>
        <color rgb="FFC00000"/>
      </font>
    </dxf>
    <dxf>
      <font>
        <b val="0"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lavio Teixeira" id="{5185FBEC-28A5-4A37-A0C8-8F17D4AF76CD}" userId="175aa2e7d2a4d581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4D8A07-EACA-429F-9AF3-60AFB84B1B43}" name="Tabela1" displayName="Tabela1" ref="A3:N13" headerRowCount="0" headerRowDxfId="124" dataDxfId="123" totalsRowDxfId="122">
  <tableColumns count="14">
    <tableColumn id="1" xr3:uid="{1C450BB2-49D0-47A0-9A9A-BA278C08333F}" name="Coluna1" totalsRowLabel="Total" dataDxfId="121"/>
    <tableColumn id="2" xr3:uid="{7D4DEEBF-0903-4369-B7D1-E9694DED868B}" name="Coluna2" dataDxfId="120" dataCellStyle="Moeda"/>
    <tableColumn id="3" xr3:uid="{1D9ADDFB-0652-4C8B-AA2C-0813ADA89478}" name="Coluna3" dataDxfId="119" dataCellStyle="Moeda"/>
    <tableColumn id="4" xr3:uid="{C4D948F4-0032-4A9B-A757-ED3CA871C67B}" name="Coluna4" dataDxfId="118" dataCellStyle="Moeda"/>
    <tableColumn id="5" xr3:uid="{AA0C5020-AC88-4442-9D84-2AC1B96659E1}" name="Coluna5" dataDxfId="117" dataCellStyle="Moeda"/>
    <tableColumn id="6" xr3:uid="{1BC4946F-570B-489F-9476-94227B08BFAA}" name="Coluna6" dataDxfId="116" dataCellStyle="Moeda"/>
    <tableColumn id="7" xr3:uid="{7DA76D19-CCFF-4FC6-A8D4-6049AD7AFD58}" name="Coluna7" dataDxfId="115" dataCellStyle="Moeda"/>
    <tableColumn id="8" xr3:uid="{A49CAAEF-9455-4BE0-928F-900A045236E6}" name="Coluna8" dataDxfId="114" dataCellStyle="Moeda"/>
    <tableColumn id="9" xr3:uid="{899EEDB3-F780-4CB9-8801-6F6629DA4D9C}" name="Coluna9" dataDxfId="113" dataCellStyle="Moeda"/>
    <tableColumn id="10" xr3:uid="{7ED077CA-55F7-4108-8961-22658E7AB7F5}" name="Coluna10" dataDxfId="112" dataCellStyle="Moeda"/>
    <tableColumn id="11" xr3:uid="{1D4DEDFD-5233-45DB-A365-20683644F38B}" name="Coluna11" dataDxfId="111" dataCellStyle="Moeda"/>
    <tableColumn id="12" xr3:uid="{8F66DA2C-7404-4D44-B7D4-7C6E91ED885A}" name="Coluna12" dataDxfId="110" dataCellStyle="Moeda"/>
    <tableColumn id="13" xr3:uid="{1D1720A9-B3E6-4A08-A71B-17E8655EFAE3}" name="Coluna13" dataDxfId="109" dataCellStyle="Moeda"/>
    <tableColumn id="14" xr3:uid="{95E208EA-C9C7-456B-8C7E-4A7DAA22D05D}" name="Coluna14" totalsRowFunction="count" dataDxfId="108" dataCellStyle="Moeda"/>
  </tableColumns>
  <tableStyleInfo name="TableStyleMedium9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DFC43D-7BA9-45ED-80B4-9730A72AB470}" name="Tabela13" displayName="Tabela13" ref="A16:N28" headerRowCount="0" headerRowDxfId="107" dataDxfId="106" totalsRowDxfId="105">
  <tableColumns count="14">
    <tableColumn id="1" xr3:uid="{630F5E4F-BC7A-48D6-96BB-306FC3C2FD8E}" name="Coluna1" totalsRowLabel="Total" dataDxfId="104"/>
    <tableColumn id="2" xr3:uid="{60D273AE-5852-4BF8-993A-0C4BBA77B5A7}" name="Coluna2" dataDxfId="103" dataCellStyle="Moeda"/>
    <tableColumn id="3" xr3:uid="{43D70080-753D-4EB8-B9F7-60E1D16E08EE}" name="Coluna3" dataDxfId="102" dataCellStyle="Moeda"/>
    <tableColumn id="4" xr3:uid="{1B919712-F744-4745-9041-587EDEC416D2}" name="Coluna4" dataDxfId="101" dataCellStyle="Moeda"/>
    <tableColumn id="5" xr3:uid="{DC6CD455-073D-4891-8903-C2A075EAE37C}" name="Coluna5" dataDxfId="100" dataCellStyle="Moeda"/>
    <tableColumn id="6" xr3:uid="{F2FC5838-C5F9-4439-824E-F1BF45B4DFB6}" name="Coluna6" dataDxfId="99" dataCellStyle="Moeda"/>
    <tableColumn id="7" xr3:uid="{2C42E5BB-A938-4FFD-BFF2-03CDA890BEBA}" name="Coluna7" dataDxfId="98" dataCellStyle="Moeda"/>
    <tableColumn id="8" xr3:uid="{3A596D10-99E0-4E8E-B5E5-4A21DF2090C3}" name="Coluna8" dataDxfId="97" dataCellStyle="Moeda"/>
    <tableColumn id="9" xr3:uid="{186CDC42-5599-4C07-8A4B-D713A463C13D}" name="Coluna9" dataDxfId="96" dataCellStyle="Moeda"/>
    <tableColumn id="10" xr3:uid="{12E22AAD-7B3F-4A45-A37E-0FC747CB7A37}" name="Coluna10" dataDxfId="95" dataCellStyle="Moeda"/>
    <tableColumn id="11" xr3:uid="{29143EC9-1187-4542-9FB7-E3E89D1C2DE8}" name="Coluna11" dataDxfId="94" dataCellStyle="Moeda"/>
    <tableColumn id="12" xr3:uid="{FD51FE46-D515-429A-80DB-0D43AF77594B}" name="Coluna12" dataDxfId="93" dataCellStyle="Moeda"/>
    <tableColumn id="13" xr3:uid="{050E66C4-4C85-4DE9-86C9-0B0FBFF0A3BB}" name="Coluna13" dataDxfId="92" dataCellStyle="Moeda"/>
    <tableColumn id="14" xr3:uid="{EE9A92AB-34B0-4B38-BE4A-F70E6558C016}" name="Coluna14" totalsRowFunction="count" dataDxfId="91" dataCellStyle="Moeda"/>
  </tableColumns>
  <tableStyleInfo name="TableStyleMedium10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D07451-4F34-476F-991C-5EE97A7D6151}" name="Tabela134" displayName="Tabela134" ref="A32:O45" headerRowCount="0" headerRowDxfId="90" dataDxfId="89" totalsRowDxfId="88">
  <tableColumns count="15">
    <tableColumn id="1" xr3:uid="{3759E2E4-F670-4E53-99F9-50EEFCB25A61}" name="Coluna1" totalsRowLabel="Total" dataDxfId="87"/>
    <tableColumn id="2" xr3:uid="{09DB6991-5934-41EE-BB09-B109CAB48504}" name="Coluna2" dataDxfId="86" dataCellStyle="Moeda">
      <calculatedColumnFormula>SUM(B20:B31)</calculatedColumnFormula>
    </tableColumn>
    <tableColumn id="3" xr3:uid="{CBA6E6B6-CD06-408D-9C3F-787BD941F6B0}" name="Coluna3" dataDxfId="85" dataCellStyle="Moeda"/>
    <tableColumn id="4" xr3:uid="{FF4012AA-F6B1-45A4-870F-85141B9B5DA5}" name="Coluna4" dataDxfId="84" dataCellStyle="Moeda"/>
    <tableColumn id="5" xr3:uid="{DC81B4A0-86E8-43D0-BA2B-E4A5BCDE5887}" name="Coluna5" dataDxfId="83" dataCellStyle="Moeda"/>
    <tableColumn id="6" xr3:uid="{439ADEF3-E207-4CC6-865A-7BC5FE19B396}" name="Coluna6" dataDxfId="82" dataCellStyle="Moeda"/>
    <tableColumn id="7" xr3:uid="{54066161-0749-416B-95C2-7F5140107BEE}" name="Coluna7" dataDxfId="81" dataCellStyle="Moeda"/>
    <tableColumn id="8" xr3:uid="{339CA48C-768A-4BE1-AEBA-DD119203A96E}" name="Coluna8" dataDxfId="80" dataCellStyle="Moeda"/>
    <tableColumn id="9" xr3:uid="{CF618078-1F83-4914-8890-4BA854BD9B48}" name="Coluna9" dataDxfId="79" dataCellStyle="Moeda"/>
    <tableColumn id="10" xr3:uid="{8FF3BC90-76EC-4703-A574-18CC5FC8FD6E}" name="Coluna10" dataDxfId="78" dataCellStyle="Moeda"/>
    <tableColumn id="11" xr3:uid="{FEFB4052-7D0D-485C-92FA-A06F223E23E1}" name="Coluna11" dataDxfId="77" dataCellStyle="Moeda"/>
    <tableColumn id="12" xr3:uid="{0737A258-D012-4E4A-8430-22FBF4857202}" name="Coluna12" dataDxfId="76" dataCellStyle="Moeda"/>
    <tableColumn id="13" xr3:uid="{9859398C-35A9-4002-9E3B-85B1D29CFC9A}" name="Coluna13" dataDxfId="75" dataCellStyle="Moeda"/>
    <tableColumn id="14" xr3:uid="{C5208F51-483B-4ECA-909B-B5D9611B3B1A}" name="Coluna14" totalsRowFunction="count" dataDxfId="74" dataCellStyle="Moeda"/>
    <tableColumn id="15" xr3:uid="{A0ED7DA4-147C-4877-835E-0F5931253455}" name="Coluna15" headerRowDxfId="73" dataDxfId="72" dataCellStyle="Moeda"/>
  </tableColumns>
  <tableStyleInfo name="TableStyleMedium8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F50C45C-CB36-4BAE-9516-33F330F884C1}" name="Tabela4" displayName="Tabela4" ref="F6:I40" headerRowCount="0" totalsRowCount="1" headerRowDxfId="71">
  <tableColumns count="4">
    <tableColumn id="1" xr3:uid="{64B99664-C7A7-4C77-8683-164122A7B38A}" name="Coluna1" headerRowDxfId="70"/>
    <tableColumn id="6" xr3:uid="{73738C3A-C03A-420B-A2B9-2ADDC9018865}" name="Coluna5" totalsRowFunction="custom" headerRowDxfId="69" dataDxfId="68" totalsRowDxfId="67" dataCellStyle="Moeda">
      <totalsRowFormula>SUM(G7:G13)</totalsRowFormula>
    </tableColumn>
    <tableColumn id="2" xr3:uid="{DD228E5A-5E64-4CA8-AF3F-297E034B6818}" name="Coluna2" headerRowDxfId="66" dataDxfId="65" dataCellStyle="Moeda"/>
    <tableColumn id="4" xr3:uid="{6EAEB401-FEF9-4826-B89E-3F178497D433}" name="Coluna4" headerRowDxfId="64"/>
  </tableColumns>
  <tableStyleInfo name="TableStyleMedium2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C283D7B-7084-4473-BD3F-D89EE02E92BB}" name="Tabela19" displayName="Tabela19" ref="A3:N13" headerRowCount="0" headerRowDxfId="63" dataDxfId="62" totalsRowDxfId="61">
  <tableColumns count="14">
    <tableColumn id="1" xr3:uid="{DC7A509C-9E7E-4156-89A3-F30C507DCDE1}" name="Coluna1" totalsRowLabel="Total" dataDxfId="60"/>
    <tableColumn id="2" xr3:uid="{DD6E5E83-F44D-4985-9C94-FB15B057EEEB}" name="Coluna2" dataDxfId="59" dataCellStyle="Moeda"/>
    <tableColumn id="3" xr3:uid="{975D4D1A-203C-4699-AE15-7132AEC78818}" name="Coluna3" dataDxfId="58" dataCellStyle="Moeda"/>
    <tableColumn id="4" xr3:uid="{85195A13-7CC9-4246-801B-23EF9B42CF2E}" name="Coluna4" dataDxfId="57" dataCellStyle="Moeda"/>
    <tableColumn id="5" xr3:uid="{774AD3D9-1899-447A-9EC2-217F621D2609}" name="Coluna5" dataDxfId="56" dataCellStyle="Moeda"/>
    <tableColumn id="6" xr3:uid="{3ED2AE42-89D0-46A4-9B84-704C2E550F58}" name="Coluna6" dataDxfId="55" dataCellStyle="Moeda"/>
    <tableColumn id="7" xr3:uid="{519D1A57-1B83-43D1-BE0E-0064921DD80B}" name="Coluna7" dataDxfId="54" dataCellStyle="Moeda"/>
    <tableColumn id="8" xr3:uid="{5CEED18E-C237-45A2-B1B4-586CC1501CA6}" name="Coluna8" dataDxfId="53" dataCellStyle="Moeda"/>
    <tableColumn id="9" xr3:uid="{35649BDE-1641-44C6-B599-56F44D9D027E}" name="Coluna9" dataDxfId="52" dataCellStyle="Moeda"/>
    <tableColumn id="10" xr3:uid="{9FD42D9C-0074-4318-89B4-50F31432C14F}" name="Coluna10" dataDxfId="51" dataCellStyle="Moeda"/>
    <tableColumn id="11" xr3:uid="{E169F587-98BB-49A0-9A69-B4A9FEAB8772}" name="Coluna11" dataDxfId="50" dataCellStyle="Moeda"/>
    <tableColumn id="12" xr3:uid="{EF30FC85-C8DD-4744-88DC-A797A12E4407}" name="Coluna12" dataDxfId="49" dataCellStyle="Moeda"/>
    <tableColumn id="13" xr3:uid="{2498742A-404B-47D8-908E-FFC2C6E971E3}" name="Coluna13" dataDxfId="48" dataCellStyle="Moeda"/>
    <tableColumn id="14" xr3:uid="{8DA6E02E-51E2-4D9B-A376-B326A06567F2}" name="Coluna14" totalsRowFunction="count" dataDxfId="47" dataCellStyle="Moeda"/>
  </tableColumns>
  <tableStyleInfo name="TableStyleMedium9"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BC3CBFE-5CAF-4CBA-A621-C4DD35B98C0A}" name="Tabela1310" displayName="Tabela1310" ref="A16:N28" headerRowCount="0" headerRowDxfId="46" dataDxfId="45" totalsRowDxfId="44">
  <tableColumns count="14">
    <tableColumn id="1" xr3:uid="{F5A30DDC-7AE5-4B75-B5CF-D9AED5199065}" name="Coluna1" totalsRowLabel="Total" dataDxfId="43"/>
    <tableColumn id="2" xr3:uid="{2354D0DE-13CE-4F4A-A6F1-DA0B79475850}" name="Coluna2" dataDxfId="42" dataCellStyle="Moeda"/>
    <tableColumn id="3" xr3:uid="{016602E5-6960-461E-9636-69671D4A796B}" name="Coluna3" dataDxfId="41" dataCellStyle="Moeda"/>
    <tableColumn id="4" xr3:uid="{FF1C75E4-1612-4D4E-95DE-0D0A3E781ECA}" name="Coluna4" dataDxfId="40" dataCellStyle="Moeda"/>
    <tableColumn id="5" xr3:uid="{1FDAB71B-6A93-45D5-B013-83403784E993}" name="Coluna5" dataDxfId="39" dataCellStyle="Moeda"/>
    <tableColumn id="6" xr3:uid="{ECE7AFD0-6850-4823-8CAE-22DC961E4471}" name="Coluna6" dataDxfId="38" dataCellStyle="Moeda"/>
    <tableColumn id="7" xr3:uid="{EAD2C6A5-C050-4276-8AB1-FCF1224D7902}" name="Coluna7" dataDxfId="37" dataCellStyle="Moeda"/>
    <tableColumn id="8" xr3:uid="{943AB7D2-138F-48FC-B789-E204BBC9DC2C}" name="Coluna8" dataDxfId="36" dataCellStyle="Moeda"/>
    <tableColumn id="9" xr3:uid="{94BE078E-48BB-4E47-B341-80F9EF9DB6A2}" name="Coluna9" dataDxfId="35" dataCellStyle="Moeda"/>
    <tableColumn id="10" xr3:uid="{1FDA3BE4-F9E0-4C9A-8A78-95E623E71131}" name="Coluna10" dataDxfId="34" dataCellStyle="Moeda"/>
    <tableColumn id="11" xr3:uid="{A6FAE7D8-698F-498D-A919-491196DD022E}" name="Coluna11" dataDxfId="33" dataCellStyle="Moeda"/>
    <tableColumn id="12" xr3:uid="{85E93202-50FA-4707-9E19-783E6C0D02DF}" name="Coluna12" dataDxfId="32" dataCellStyle="Moeda"/>
    <tableColumn id="13" xr3:uid="{8FF1A86D-BDEA-4C5D-883E-56D7E130D03B}" name="Coluna13" dataDxfId="31" dataCellStyle="Moeda"/>
    <tableColumn id="14" xr3:uid="{73E5EEDF-1E42-4656-9DDB-94A372DDCD37}" name="Coluna14" totalsRowFunction="count" dataDxfId="30" dataCellStyle="Moeda"/>
  </tableColumns>
  <tableStyleInfo name="TableStyleMedium10"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30B2AA3-7510-497B-8FE3-516FCF31A0C3}" name="Tabela13411" displayName="Tabela13411" ref="A32:N45" headerRowCount="0" headerRowDxfId="29" dataDxfId="28" totalsRowDxfId="27">
  <tableColumns count="14">
    <tableColumn id="1" xr3:uid="{FF953367-8448-4F68-8553-B33FA2A40823}" name="Coluna1" totalsRowLabel="Total" dataDxfId="26"/>
    <tableColumn id="2" xr3:uid="{F636D930-FB95-494E-9676-A77598922C89}" name="Coluna2" dataDxfId="25" dataCellStyle="Moeda">
      <calculatedColumnFormula>SUM(B20:B31)</calculatedColumnFormula>
    </tableColumn>
    <tableColumn id="3" xr3:uid="{14CC0FD0-C57A-49CF-B1E4-F2EAD82CC154}" name="Coluna3" dataDxfId="24" dataCellStyle="Moeda"/>
    <tableColumn id="4" xr3:uid="{857398CC-F83A-4B44-95E6-BFD6536A708F}" name="Coluna4" dataDxfId="23" dataCellStyle="Moeda"/>
    <tableColumn id="5" xr3:uid="{04512D88-C501-4A30-8905-96220B8CEFC6}" name="Coluna5" dataDxfId="22" dataCellStyle="Moeda"/>
    <tableColumn id="6" xr3:uid="{6979DFAD-DB6C-41B1-91F4-423534A504CA}" name="Coluna6" dataDxfId="21" dataCellStyle="Moeda"/>
    <tableColumn id="7" xr3:uid="{7B6F6096-CF71-48C0-94D5-3CE83A8409E1}" name="Coluna7" dataDxfId="20" dataCellStyle="Moeda"/>
    <tableColumn id="8" xr3:uid="{3F5A6221-32C5-4DBD-B383-04F2F9736C29}" name="Coluna8" dataDxfId="19" dataCellStyle="Moeda"/>
    <tableColumn id="9" xr3:uid="{373FF37A-4B82-4A2F-8ED4-BB2E83226CC7}" name="Coluna9" dataDxfId="18" dataCellStyle="Moeda"/>
    <tableColumn id="10" xr3:uid="{2B58DFB8-DD32-4101-A30A-FEB34C8F7913}" name="Coluna10" dataDxfId="17" dataCellStyle="Moeda"/>
    <tableColumn id="11" xr3:uid="{D0464E2E-105A-423E-A542-C3C6176C9632}" name="Coluna11" dataDxfId="16" dataCellStyle="Moeda"/>
    <tableColumn id="12" xr3:uid="{93923810-F444-4E56-811E-3B8D4A428E76}" name="Coluna12" dataDxfId="15" dataCellStyle="Moeda"/>
    <tableColumn id="13" xr3:uid="{37398F1B-5229-42B0-BFFB-E3BECEEA03DA}" name="Coluna13" dataDxfId="14" dataCellStyle="Moeda"/>
    <tableColumn id="14" xr3:uid="{276E7373-413B-42DF-82CB-DE53CA7AC5BC}" name="Coluna14" totalsRowFunction="count" dataDxfId="13" dataCellStyle="Moeda"/>
  </tableColumns>
  <tableStyleInfo name="TableStyleMedium8"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438D16B-5B4F-49B3-9E3A-1D70CAAA12A9}" name="Tabela46" displayName="Tabela46" ref="F6:I40" headerRowCount="0" totalsRowCount="1" headerRowDxfId="12">
  <tableColumns count="4">
    <tableColumn id="1" xr3:uid="{580F8F8F-B105-414B-8C9B-464C8E95E7FA}" name="Coluna1" headerRowDxfId="11"/>
    <tableColumn id="6" xr3:uid="{FA568AAD-2778-40C7-A7F5-CA21F9865990}" name="Coluna5" totalsRowFunction="custom" headerRowDxfId="10" dataDxfId="9" totalsRowDxfId="8" dataCellStyle="Moeda">
      <totalsRowFormula>SUM(G7:G13)</totalsRowFormula>
    </tableColumn>
    <tableColumn id="2" xr3:uid="{6A4AA054-7572-4B3C-8F20-5E84143FE7C5}" name="Coluna2" headerRowDxfId="7" dataDxfId="6" dataCellStyle="Moeda"/>
    <tableColumn id="4" xr3:uid="{17E6F58A-C87E-441C-ACBF-BB9438FC4A63}" name="Coluna4" headerRowDxfId="5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9" dT="2024-04-03T03:46:36.70" personId="{5185FBEC-28A5-4A37-A0C8-8F17D4AF76CD}" id="{549805A5-ACD8-4FEF-BC5F-91769CE0EB1F}">
    <text xml:space="preserve">Comissão venda amazon
</text>
  </threadedComment>
  <threadedComment ref="K24" dT="2024-04-12T03:01:28.25" personId="{5185FBEC-28A5-4A37-A0C8-8F17D4AF76CD}" id="{D84BD0E8-5C04-46BA-9F24-42F8058B2096}">
    <text xml:space="preserve">Presente esposa
</text>
  </threadedComment>
  <threadedComment ref="J26" dT="2024-01-20T01:59:19.71" personId="{5185FBEC-28A5-4A37-A0C8-8F17D4AF76CD}" id="{2BD93E4F-3922-4090-82F3-0B9B486FB706}">
    <text xml:space="preserve">Ipva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26" dT="2024-01-20T01:59:19.71" personId="{5185FBEC-28A5-4A37-A0C8-8F17D4AF76CD}" id="{C596727A-072D-44D5-ADAF-40E282433D39}">
    <text xml:space="preserve">Ipva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microsoft.com/office/2017/10/relationships/threadedComment" Target="../threadedComments/threadedComment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vmlDrawing" Target="../drawings/vmlDrawing2.vml"/><Relationship Id="rId6" Type="http://schemas.microsoft.com/office/2017/10/relationships/threadedComment" Target="../threadedComments/threadedComment2.xml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BFAB-9595-4282-A6DE-7736B22515C3}">
  <dimension ref="A1:O51"/>
  <sheetViews>
    <sheetView showGridLines="0" tabSelected="1" zoomScale="205" zoomScaleNormal="205" workbookViewId="0">
      <pane ySplit="1" topLeftCell="A2" activePane="bottomLeft" state="frozen"/>
      <selection activeCell="F1" sqref="F1"/>
      <selection pane="bottomLeft" activeCell="J39" sqref="J39"/>
    </sheetView>
  </sheetViews>
  <sheetFormatPr defaultColWidth="9.140625" defaultRowHeight="11.25" x14ac:dyDescent="0.2"/>
  <cols>
    <col min="1" max="1" width="19.140625" style="1" bestFit="1" customWidth="1"/>
    <col min="2" max="3" width="12.85546875" style="1" bestFit="1" customWidth="1"/>
    <col min="4" max="4" width="11.42578125" style="1" bestFit="1" customWidth="1"/>
    <col min="5" max="5" width="12.42578125" style="1" bestFit="1" customWidth="1"/>
    <col min="6" max="6" width="11.42578125" style="1" bestFit="1" customWidth="1"/>
    <col min="7" max="7" width="11.5703125" style="1" bestFit="1" customWidth="1"/>
    <col min="8" max="9" width="12.42578125" style="1" bestFit="1" customWidth="1"/>
    <col min="10" max="10" width="12.140625" style="1" bestFit="1" customWidth="1"/>
    <col min="11" max="11" width="10.140625" style="1" customWidth="1"/>
    <col min="12" max="13" width="10.7109375" style="1" bestFit="1" customWidth="1"/>
    <col min="14" max="14" width="10.140625" style="1" customWidth="1"/>
    <col min="15" max="16384" width="9.140625" style="1"/>
  </cols>
  <sheetData>
    <row r="1" spans="1:15" x14ac:dyDescent="0.2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0</v>
      </c>
    </row>
    <row r="2" spans="1:15" x14ac:dyDescent="0.2">
      <c r="A2" s="24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 ht="13.5" x14ac:dyDescent="0.35">
      <c r="A3" s="1" t="s">
        <v>13</v>
      </c>
      <c r="B3" s="7"/>
      <c r="C3" s="2">
        <v>30</v>
      </c>
      <c r="D3" s="2">
        <f>C48</f>
        <v>30</v>
      </c>
      <c r="E3" s="2">
        <f>C48</f>
        <v>30</v>
      </c>
      <c r="F3" s="2">
        <f>E48</f>
        <v>30</v>
      </c>
      <c r="G3" s="2">
        <f>F48</f>
        <v>30</v>
      </c>
      <c r="H3" s="2">
        <f t="shared" ref="H3:N3" si="0">G48</f>
        <v>30</v>
      </c>
      <c r="I3" s="2">
        <f t="shared" si="0"/>
        <v>30</v>
      </c>
      <c r="J3" s="2">
        <f t="shared" si="0"/>
        <v>30</v>
      </c>
      <c r="K3" s="2">
        <f t="shared" si="0"/>
        <v>30</v>
      </c>
      <c r="L3" s="2">
        <f t="shared" si="0"/>
        <v>30</v>
      </c>
      <c r="M3" s="2">
        <f t="shared" si="0"/>
        <v>0</v>
      </c>
      <c r="N3" s="2">
        <f t="shared" si="0"/>
        <v>70</v>
      </c>
    </row>
    <row r="4" spans="1:15" ht="13.5" x14ac:dyDescent="0.35">
      <c r="A4" s="1" t="s">
        <v>14</v>
      </c>
      <c r="B4" s="7"/>
      <c r="C4" s="2"/>
      <c r="D4" s="2"/>
      <c r="E4" s="2"/>
      <c r="F4" s="2"/>
      <c r="G4" s="2"/>
      <c r="H4" s="2"/>
      <c r="I4" s="2"/>
      <c r="J4" s="2"/>
      <c r="K4" s="2"/>
      <c r="L4" s="2">
        <v>2500</v>
      </c>
      <c r="M4" s="2">
        <v>2500</v>
      </c>
      <c r="N4" s="2">
        <v>5000</v>
      </c>
    </row>
    <row r="5" spans="1:15" ht="13.5" x14ac:dyDescent="0.35">
      <c r="A5" s="1" t="s">
        <v>51</v>
      </c>
      <c r="B5" s="7"/>
      <c r="C5" s="7"/>
      <c r="D5" s="7"/>
      <c r="E5" s="7"/>
      <c r="F5" s="2"/>
      <c r="G5" s="2"/>
      <c r="H5" s="2"/>
      <c r="I5" s="2"/>
      <c r="J5" s="2"/>
      <c r="K5" s="2"/>
      <c r="L5" s="2"/>
      <c r="M5" s="2"/>
      <c r="N5" s="2"/>
    </row>
    <row r="6" spans="1:15" ht="13.5" x14ac:dyDescent="0.35">
      <c r="A6" s="1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13.5" x14ac:dyDescent="0.35">
      <c r="A7" s="1" t="s">
        <v>53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5" ht="13.5" x14ac:dyDescent="0.35">
      <c r="A8" s="1" t="s">
        <v>33</v>
      </c>
      <c r="B8" s="7"/>
      <c r="C8" s="7"/>
      <c r="D8" s="2"/>
      <c r="E8" s="7"/>
      <c r="F8" s="2"/>
      <c r="G8" s="7"/>
      <c r="H8" s="7"/>
      <c r="I8" s="7"/>
      <c r="J8" s="7"/>
      <c r="K8" s="7"/>
      <c r="L8" s="7"/>
      <c r="M8" s="7"/>
      <c r="N8" s="7"/>
    </row>
    <row r="9" spans="1:15" ht="13.5" x14ac:dyDescent="0.35">
      <c r="A9" s="1" t="s">
        <v>45</v>
      </c>
      <c r="B9" s="7"/>
      <c r="C9" s="2"/>
      <c r="D9" s="2"/>
      <c r="E9" s="2"/>
      <c r="F9" s="2"/>
      <c r="G9" s="2"/>
      <c r="H9" s="2"/>
      <c r="I9" s="2"/>
      <c r="J9" s="21"/>
      <c r="K9" s="21"/>
      <c r="L9" s="21"/>
      <c r="M9" s="21"/>
      <c r="N9" s="21"/>
    </row>
    <row r="10" spans="1:15" ht="13.5" x14ac:dyDescent="0.3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5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5" x14ac:dyDescent="0.2">
      <c r="A13" s="1" t="s">
        <v>22</v>
      </c>
      <c r="B13" s="5">
        <f>SUM(B3:B12)</f>
        <v>0</v>
      </c>
      <c r="C13" s="5">
        <f t="shared" ref="C13:N13" si="1">SUM(C3:C12)</f>
        <v>30</v>
      </c>
      <c r="D13" s="5">
        <f t="shared" si="1"/>
        <v>30</v>
      </c>
      <c r="E13" s="5">
        <f t="shared" si="1"/>
        <v>30</v>
      </c>
      <c r="F13" s="5">
        <f>SUM(F3:F12)</f>
        <v>30</v>
      </c>
      <c r="G13" s="5">
        <f t="shared" si="1"/>
        <v>30</v>
      </c>
      <c r="H13" s="5">
        <f t="shared" si="1"/>
        <v>30</v>
      </c>
      <c r="I13" s="5">
        <f t="shared" si="1"/>
        <v>30</v>
      </c>
      <c r="J13" s="5">
        <f t="shared" si="1"/>
        <v>30</v>
      </c>
      <c r="K13" s="5">
        <f t="shared" si="1"/>
        <v>30</v>
      </c>
      <c r="L13" s="5">
        <f t="shared" si="1"/>
        <v>2530</v>
      </c>
      <c r="M13" s="5">
        <f t="shared" si="1"/>
        <v>2500</v>
      </c>
      <c r="N13" s="5">
        <f t="shared" si="1"/>
        <v>5070</v>
      </c>
    </row>
    <row r="15" spans="1:15" x14ac:dyDescent="0.2">
      <c r="A15" s="25" t="s">
        <v>23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"/>
    </row>
    <row r="16" spans="1:15" ht="12" x14ac:dyDescent="0.2">
      <c r="A16" s="1" t="s">
        <v>24</v>
      </c>
      <c r="B16" s="2"/>
      <c r="C16" s="18"/>
      <c r="D16" s="2"/>
      <c r="E16" s="18"/>
      <c r="F16" s="18"/>
      <c r="G16" s="18"/>
      <c r="H16" s="2"/>
      <c r="I16" s="18"/>
      <c r="J16" s="18"/>
      <c r="K16" s="22"/>
      <c r="L16" s="18">
        <v>800</v>
      </c>
      <c r="M16" s="18">
        <v>800</v>
      </c>
      <c r="N16" s="18">
        <v>800</v>
      </c>
      <c r="O16" s="2"/>
    </row>
    <row r="17" spans="1:15" ht="12" x14ac:dyDescent="0.2">
      <c r="A17" s="1" t="s">
        <v>25</v>
      </c>
      <c r="B17" s="2"/>
      <c r="C17" s="18"/>
      <c r="D17" s="2"/>
      <c r="E17" s="18"/>
      <c r="F17" s="18"/>
      <c r="G17" s="18"/>
      <c r="H17" s="2"/>
      <c r="I17" s="18"/>
      <c r="J17" s="18"/>
      <c r="K17" s="18"/>
      <c r="L17" s="18">
        <v>150</v>
      </c>
      <c r="M17" s="18">
        <v>150</v>
      </c>
      <c r="N17" s="18">
        <v>150</v>
      </c>
      <c r="O17" s="2"/>
    </row>
    <row r="18" spans="1:15" ht="12" x14ac:dyDescent="0.2">
      <c r="A18" s="1" t="s">
        <v>26</v>
      </c>
      <c r="B18" s="2"/>
      <c r="C18" s="18"/>
      <c r="D18" s="2"/>
      <c r="E18" s="18"/>
      <c r="F18" s="18"/>
      <c r="G18" s="18"/>
      <c r="H18" s="2"/>
      <c r="I18" s="18"/>
      <c r="J18" s="18"/>
      <c r="K18" s="18"/>
      <c r="L18" s="18">
        <v>80</v>
      </c>
      <c r="M18" s="18">
        <v>80</v>
      </c>
      <c r="N18" s="18">
        <v>80</v>
      </c>
      <c r="O18" s="2"/>
    </row>
    <row r="19" spans="1:15" ht="12" x14ac:dyDescent="0.2">
      <c r="A19" s="1" t="s">
        <v>27</v>
      </c>
      <c r="B19" s="2"/>
      <c r="C19" s="18"/>
      <c r="D19" s="2"/>
      <c r="E19" s="18"/>
      <c r="F19" s="18"/>
      <c r="G19" s="18"/>
      <c r="H19" s="2"/>
      <c r="I19" s="18"/>
      <c r="J19" s="18"/>
      <c r="K19" s="18"/>
      <c r="L19" s="18">
        <v>100</v>
      </c>
      <c r="M19" s="18">
        <v>100</v>
      </c>
      <c r="N19" s="18">
        <v>100</v>
      </c>
      <c r="O19" s="2"/>
    </row>
    <row r="20" spans="1:15" ht="12" x14ac:dyDescent="0.2">
      <c r="A20" s="1" t="s">
        <v>28</v>
      </c>
      <c r="B20" s="2"/>
      <c r="C20" s="18"/>
      <c r="D20" s="2"/>
      <c r="E20" s="18"/>
      <c r="F20" s="18"/>
      <c r="G20" s="18"/>
      <c r="H20" s="2"/>
      <c r="I20" s="18"/>
      <c r="J20" s="18"/>
      <c r="K20" s="18"/>
      <c r="L20" s="18">
        <v>600</v>
      </c>
      <c r="M20" s="18">
        <v>600</v>
      </c>
      <c r="N20" s="18">
        <v>600</v>
      </c>
      <c r="O20" s="2"/>
    </row>
    <row r="21" spans="1:15" ht="12" x14ac:dyDescent="0.2">
      <c r="A21" s="1" t="s">
        <v>29</v>
      </c>
      <c r="B21" s="2"/>
      <c r="C21" s="18"/>
      <c r="D21" s="2"/>
      <c r="E21" s="18"/>
      <c r="F21" s="18"/>
      <c r="G21" s="18"/>
      <c r="H21" s="2"/>
      <c r="I21" s="18"/>
      <c r="J21" s="18"/>
      <c r="K21" s="18"/>
      <c r="L21" s="18"/>
      <c r="M21" s="18"/>
      <c r="N21" s="18"/>
      <c r="O21" s="2"/>
    </row>
    <row r="22" spans="1:15" ht="12" x14ac:dyDescent="0.2">
      <c r="A22" s="1" t="s">
        <v>30</v>
      </c>
      <c r="B22" s="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2"/>
    </row>
    <row r="23" spans="1:15" ht="12" x14ac:dyDescent="0.2">
      <c r="A23" s="1" t="s">
        <v>31</v>
      </c>
      <c r="B23" s="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2"/>
    </row>
    <row r="24" spans="1:15" x14ac:dyDescent="0.2">
      <c r="A24" s="1" t="s">
        <v>32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>
        <v>700</v>
      </c>
      <c r="O24" s="2"/>
    </row>
    <row r="25" spans="1:15" ht="13.5" x14ac:dyDescent="0.35">
      <c r="A25" s="1" t="s">
        <v>43</v>
      </c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">
      <c r="A26" s="1" t="s">
        <v>44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">
      <c r="A27" s="1" t="s">
        <v>35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">
      <c r="A28" s="1" t="s">
        <v>22</v>
      </c>
      <c r="B28" s="5">
        <f>SUM(B16:B25)</f>
        <v>0</v>
      </c>
      <c r="C28" s="5">
        <f>SUM(C16:C27)</f>
        <v>0</v>
      </c>
      <c r="D28" s="5">
        <f>SUM(D16:D27)</f>
        <v>0</v>
      </c>
      <c r="E28" s="5">
        <f>SUM(E16:E27)</f>
        <v>0</v>
      </c>
      <c r="F28" s="5">
        <f>SUM(F16:F27)</f>
        <v>0</v>
      </c>
      <c r="G28" s="5">
        <f t="shared" ref="G28:M28" si="2">SUM(G16:G27)</f>
        <v>0</v>
      </c>
      <c r="H28" s="5">
        <f>SUM(H16:H27)</f>
        <v>0</v>
      </c>
      <c r="I28" s="5">
        <f>SUM(I16:I27)</f>
        <v>0</v>
      </c>
      <c r="J28" s="5">
        <f t="shared" si="2"/>
        <v>0</v>
      </c>
      <c r="K28" s="5">
        <f t="shared" si="2"/>
        <v>0</v>
      </c>
      <c r="L28" s="5">
        <f t="shared" si="2"/>
        <v>1730</v>
      </c>
      <c r="M28" s="5">
        <f t="shared" si="2"/>
        <v>1730</v>
      </c>
      <c r="N28" s="5">
        <f>SUM(N16:N27)</f>
        <v>2430</v>
      </c>
    </row>
    <row r="31" spans="1:15" x14ac:dyDescent="0.2">
      <c r="A31" s="26" t="s">
        <v>36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5" x14ac:dyDescent="0.2">
      <c r="A32" s="1" t="s">
        <v>47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300</v>
      </c>
      <c r="M32" s="2">
        <v>300</v>
      </c>
      <c r="N32" s="2">
        <v>300</v>
      </c>
      <c r="O32" s="2"/>
    </row>
    <row r="33" spans="1:15" x14ac:dyDescent="0.2">
      <c r="A33" s="1" t="s">
        <v>48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500</v>
      </c>
      <c r="M33" s="2"/>
      <c r="N33" s="2"/>
      <c r="O33" s="2"/>
    </row>
    <row r="34" spans="1:15" x14ac:dyDescent="0.2">
      <c r="A34" s="23" t="s">
        <v>46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">
      <c r="A35" s="1" t="s">
        <v>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">
      <c r="A36" s="1" t="s">
        <v>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400</v>
      </c>
      <c r="N36" s="2">
        <v>380</v>
      </c>
      <c r="O36" s="2"/>
    </row>
    <row r="37" spans="1:15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3.5" x14ac:dyDescent="0.35">
      <c r="B39" s="2"/>
      <c r="C39" s="2"/>
      <c r="D39" s="2"/>
      <c r="E39" s="7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" x14ac:dyDescent="0.25">
      <c r="B40" s="2"/>
      <c r="C40" s="2"/>
      <c r="D40" s="2"/>
      <c r="E40" s="2"/>
      <c r="F40" s="2"/>
      <c r="G40" s="2"/>
      <c r="H40" s="2"/>
      <c r="I40" s="2"/>
      <c r="J40"/>
      <c r="K40"/>
      <c r="L40"/>
      <c r="M40"/>
      <c r="N40"/>
      <c r="O40" s="2"/>
    </row>
    <row r="41" spans="1:15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">
      <c r="A45" s="6"/>
      <c r="B45" s="5">
        <f>SUM(B32:B44)</f>
        <v>0</v>
      </c>
      <c r="C45" s="5">
        <f t="shared" ref="C45:H45" si="3">SUM(C32:C44)</f>
        <v>0</v>
      </c>
      <c r="D45" s="5">
        <f t="shared" si="3"/>
        <v>0</v>
      </c>
      <c r="E45" s="5">
        <f t="shared" si="3"/>
        <v>0</v>
      </c>
      <c r="F45" s="5">
        <f>SUM(F32:F44)</f>
        <v>0</v>
      </c>
      <c r="G45" s="5">
        <f t="shared" si="3"/>
        <v>0</v>
      </c>
      <c r="H45" s="5">
        <f t="shared" si="3"/>
        <v>0</v>
      </c>
      <c r="I45" s="5">
        <f>SUM(I32:I44)</f>
        <v>0</v>
      </c>
      <c r="J45" s="5">
        <f>SUM(J32:J44)</f>
        <v>0</v>
      </c>
      <c r="K45" s="5">
        <f t="shared" ref="K45:N45" si="4">SUM(K32:K44)</f>
        <v>0</v>
      </c>
      <c r="L45" s="5">
        <f t="shared" si="4"/>
        <v>800</v>
      </c>
      <c r="M45" s="5">
        <f t="shared" si="4"/>
        <v>700</v>
      </c>
      <c r="N45" s="5">
        <f t="shared" si="4"/>
        <v>680</v>
      </c>
      <c r="O45" s="2"/>
    </row>
    <row r="48" spans="1:15" x14ac:dyDescent="0.2">
      <c r="A48" s="15" t="s">
        <v>37</v>
      </c>
      <c r="B48" s="16">
        <f t="shared" ref="B48:N48" si="5">B13-B28-B45</f>
        <v>0</v>
      </c>
      <c r="C48" s="16">
        <f t="shared" si="5"/>
        <v>30</v>
      </c>
      <c r="D48" s="16">
        <f t="shared" si="5"/>
        <v>30</v>
      </c>
      <c r="E48" s="16">
        <f t="shared" si="5"/>
        <v>30</v>
      </c>
      <c r="F48" s="16">
        <f>F13-F28-F45</f>
        <v>30</v>
      </c>
      <c r="G48" s="16">
        <f t="shared" si="5"/>
        <v>30</v>
      </c>
      <c r="H48" s="16">
        <f t="shared" si="5"/>
        <v>30</v>
      </c>
      <c r="I48" s="16">
        <f t="shared" si="5"/>
        <v>30</v>
      </c>
      <c r="J48" s="16">
        <f t="shared" si="5"/>
        <v>30</v>
      </c>
      <c r="K48" s="16">
        <f t="shared" si="5"/>
        <v>30</v>
      </c>
      <c r="L48" s="16">
        <f t="shared" si="5"/>
        <v>0</v>
      </c>
      <c r="M48" s="16">
        <f t="shared" si="5"/>
        <v>70</v>
      </c>
      <c r="N48" s="16">
        <f t="shared" si="5"/>
        <v>1960</v>
      </c>
    </row>
    <row r="51" spans="6:8" x14ac:dyDescent="0.2">
      <c r="F51" s="20">
        <f>F45+F28</f>
        <v>0</v>
      </c>
      <c r="G51" s="20"/>
      <c r="H51" s="20"/>
    </row>
  </sheetData>
  <mergeCells count="3">
    <mergeCell ref="A2:N2"/>
    <mergeCell ref="A15:N15"/>
    <mergeCell ref="A31:N31"/>
  </mergeCells>
  <phoneticPr fontId="2" type="noConversion"/>
  <conditionalFormatting sqref="B48:N48">
    <cfRule type="cellIs" dxfId="4" priority="1" operator="lessThanOr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E3C82D-4F1D-4CE2-A2A5-0D8043D9EAFD}">
          <x14:formula1>
            <xm:f>'DIVIDAS 2025'!$F$7:$F$39</xm:f>
          </x14:formula1>
          <xm:sqref>A32:A44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BE9D-D08B-460B-AA3E-98EF2BB2F551}">
  <dimension ref="F4:I43"/>
  <sheetViews>
    <sheetView showGridLines="0" topLeftCell="E1" zoomScale="235" zoomScaleNormal="235" workbookViewId="0">
      <selection activeCell="G7" sqref="G7:G11"/>
    </sheetView>
  </sheetViews>
  <sheetFormatPr defaultRowHeight="15" x14ac:dyDescent="0.25"/>
  <cols>
    <col min="6" max="6" width="25.140625" bestFit="1" customWidth="1"/>
    <col min="7" max="7" width="19.140625" customWidth="1"/>
    <col min="8" max="8" width="25.7109375" customWidth="1"/>
    <col min="9" max="9" width="28.7109375" customWidth="1"/>
  </cols>
  <sheetData>
    <row r="4" spans="6:9" x14ac:dyDescent="0.25">
      <c r="H4" s="8">
        <f>SUM(Tabela4[[#All],[Coluna2]])</f>
        <v>2180</v>
      </c>
    </row>
    <row r="6" spans="6:9" ht="15.75" x14ac:dyDescent="0.25">
      <c r="F6" s="14" t="s">
        <v>38</v>
      </c>
      <c r="G6" s="11" t="s">
        <v>39</v>
      </c>
      <c r="H6" s="13" t="s">
        <v>40</v>
      </c>
      <c r="I6" s="12" t="s">
        <v>41</v>
      </c>
    </row>
    <row r="7" spans="6:9" x14ac:dyDescent="0.25">
      <c r="F7" t="s">
        <v>46</v>
      </c>
      <c r="G7" s="8">
        <v>6000</v>
      </c>
      <c r="H7" s="8" cm="1">
        <f t="array" ref="H7">SUMPRODUCT(('2025'!$A$32:$A$44=F7)*('2025'!$B$32:$N$44))</f>
        <v>0</v>
      </c>
      <c r="I7" s="8">
        <f>Tabela4[[#This Row],[Coluna5]]-Tabela4[[#This Row],[Coluna2]]</f>
        <v>6000</v>
      </c>
    </row>
    <row r="8" spans="6:9" x14ac:dyDescent="0.25">
      <c r="F8" t="s">
        <v>47</v>
      </c>
      <c r="G8" s="8">
        <v>2000</v>
      </c>
      <c r="H8" s="8" cm="1">
        <f t="array" ref="H8">SUMPRODUCT(('2025'!$A$32:$A$44=F8)*('2025'!$B$32:$N$44))</f>
        <v>900</v>
      </c>
      <c r="I8" s="8">
        <f>Tabela4[[#This Row],[Coluna5]]-Tabela4[[#This Row],[Coluna2]]</f>
        <v>1100</v>
      </c>
    </row>
    <row r="9" spans="6:9" x14ac:dyDescent="0.25">
      <c r="F9" t="s">
        <v>48</v>
      </c>
      <c r="G9" s="8">
        <v>500</v>
      </c>
      <c r="H9" s="8" cm="1">
        <f t="array" ref="H9">SUMPRODUCT(('2025'!$A$32:$A$44=F9)*('2025'!$B$32:$N$44))</f>
        <v>500</v>
      </c>
      <c r="I9" s="8">
        <f>Tabela4[[#This Row],[Coluna5]]-Tabela4[[#This Row],[Coluna2]]</f>
        <v>0</v>
      </c>
    </row>
    <row r="10" spans="6:9" x14ac:dyDescent="0.25">
      <c r="F10" t="s">
        <v>49</v>
      </c>
      <c r="G10" s="8">
        <v>1900</v>
      </c>
      <c r="H10" s="8" cm="1">
        <f t="array" ref="H10">SUMPRODUCT(('2025'!$A$32:$A$44=F10)*('2025'!$B$32:$N$44))</f>
        <v>0</v>
      </c>
      <c r="I10" s="8">
        <f>Tabela4[[#This Row],[Coluna5]]-Tabela4[[#This Row],[Coluna2]]</f>
        <v>1900</v>
      </c>
    </row>
    <row r="11" spans="6:9" x14ac:dyDescent="0.25">
      <c r="F11" t="s">
        <v>50</v>
      </c>
      <c r="G11" s="8">
        <v>780</v>
      </c>
      <c r="H11" s="8" cm="1">
        <f t="array" ref="H11">SUMPRODUCT(('2025'!$A$32:$A$44=F11)*('2025'!$B$32:$N$44))</f>
        <v>780</v>
      </c>
      <c r="I11" s="8">
        <f>Tabela4[[#This Row],[Coluna5]]-Tabela4[[#This Row],[Coluna2]]</f>
        <v>0</v>
      </c>
    </row>
    <row r="12" spans="6:9" x14ac:dyDescent="0.25">
      <c r="G12" s="8"/>
      <c r="H12" s="8" cm="1">
        <f t="array" ref="H12">SUMPRODUCT(('2025'!$A$32:$A$44=F12)*('2025'!$B$32:$N$44))</f>
        <v>0</v>
      </c>
      <c r="I12" s="8">
        <f>Tabela4[[#This Row],[Coluna5]]-Tabela4[[#This Row],[Coluna2]]</f>
        <v>0</v>
      </c>
    </row>
    <row r="13" spans="6:9" x14ac:dyDescent="0.25">
      <c r="G13" s="8"/>
      <c r="H13" s="8" cm="1">
        <f t="array" ref="H13">SUMPRODUCT(('2025'!$A$32:$A$44=F13)*('2025'!$B$32:$N$44))</f>
        <v>0</v>
      </c>
      <c r="I13" s="8">
        <f>Tabela4[[#This Row],[Coluna5]]-Tabela4[[#This Row],[Coluna2]]</f>
        <v>0</v>
      </c>
    </row>
    <row r="14" spans="6:9" x14ac:dyDescent="0.25">
      <c r="F14" s="9"/>
      <c r="G14" s="10"/>
      <c r="H14" s="8" cm="1">
        <f t="array" ref="H14">SUMPRODUCT(('2025'!$A$32:$A$44=F14)*('2025'!$B$32:$N$44))</f>
        <v>0</v>
      </c>
      <c r="I14" s="8">
        <f>Tabela4[[#This Row],[Coluna5]]-Tabela4[[#This Row],[Coluna2]]</f>
        <v>0</v>
      </c>
    </row>
    <row r="15" spans="6:9" x14ac:dyDescent="0.25">
      <c r="F15" s="9"/>
      <c r="G15" s="10"/>
      <c r="H15" s="8" cm="1">
        <f t="array" ref="H15">SUMPRODUCT(('2025'!$A$32:$A$44=F15)*('2025'!$B$32:$N$44))</f>
        <v>0</v>
      </c>
      <c r="I15" s="8">
        <f>Tabela4[[#This Row],[Coluna5]]-Tabela4[[#This Row],[Coluna2]]</f>
        <v>0</v>
      </c>
    </row>
    <row r="16" spans="6:9" x14ac:dyDescent="0.25">
      <c r="F16" s="9"/>
      <c r="G16" s="10"/>
      <c r="H16" s="8" cm="1">
        <f t="array" ref="H16">SUMPRODUCT(('2025'!$A$32:$A$44=F16)*('2025'!$B$32:$N$44))</f>
        <v>0</v>
      </c>
      <c r="I16" s="8">
        <f>Tabela4[[#This Row],[Coluna5]]-Tabela4[[#This Row],[Coluna2]]</f>
        <v>0</v>
      </c>
    </row>
    <row r="17" spans="6:9" x14ac:dyDescent="0.25">
      <c r="F17" s="9"/>
      <c r="G17" s="10"/>
      <c r="H17" s="8" cm="1">
        <f t="array" ref="H17">SUMPRODUCT(('2025'!$A$32:$A$44=F17)*('2025'!$B$32:$N$44))</f>
        <v>0</v>
      </c>
      <c r="I17" s="8">
        <f>Tabela4[[#This Row],[Coluna5]]-Tabela4[[#This Row],[Coluna2]]</f>
        <v>0</v>
      </c>
    </row>
    <row r="18" spans="6:9" x14ac:dyDescent="0.25">
      <c r="F18" s="9"/>
      <c r="G18" s="10"/>
      <c r="H18" s="8" cm="1">
        <f t="array" ref="H18">SUMPRODUCT(('2025'!$A$32:$A$44=F18)*('2025'!$B$32:$N$44))</f>
        <v>0</v>
      </c>
      <c r="I18" s="8">
        <f>Tabela4[[#This Row],[Coluna5]]-Tabela4[[#This Row],[Coluna2]]</f>
        <v>0</v>
      </c>
    </row>
    <row r="19" spans="6:9" x14ac:dyDescent="0.25">
      <c r="F19" s="9"/>
      <c r="G19" s="10"/>
      <c r="H19" s="8" cm="1">
        <f t="array" ref="H19">SUMPRODUCT(('2025'!$A$32:$A$44=F19)*('2025'!$B$32:$N$44))</f>
        <v>0</v>
      </c>
      <c r="I19" s="8">
        <f>Tabela4[[#This Row],[Coluna5]]-Tabela4[[#This Row],[Coluna2]]</f>
        <v>0</v>
      </c>
    </row>
    <row r="20" spans="6:9" x14ac:dyDescent="0.25">
      <c r="F20" s="9"/>
      <c r="G20" s="10"/>
      <c r="H20" s="8" cm="1">
        <f t="array" ref="H20">SUMPRODUCT(('2025'!$A$32:$A$44=F20)*('2025'!$B$32:$N$44))</f>
        <v>0</v>
      </c>
      <c r="I20" s="8">
        <f>Tabela4[[#This Row],[Coluna5]]-Tabela4[[#This Row],[Coluna2]]</f>
        <v>0</v>
      </c>
    </row>
    <row r="21" spans="6:9" x14ac:dyDescent="0.25">
      <c r="F21" s="9"/>
      <c r="G21" s="10"/>
      <c r="H21" s="8" cm="1">
        <f t="array" ref="H21">SUMPRODUCT(('2025'!$A$32:$A$44=F21)*('2025'!$B$32:$N$44))</f>
        <v>0</v>
      </c>
      <c r="I21" s="8">
        <f>Tabela4[[#This Row],[Coluna5]]-Tabela4[[#This Row],[Coluna2]]</f>
        <v>0</v>
      </c>
    </row>
    <row r="22" spans="6:9" x14ac:dyDescent="0.25">
      <c r="F22" s="9"/>
      <c r="G22" s="10"/>
      <c r="H22" s="8" cm="1">
        <f t="array" ref="H22">SUMPRODUCT(('2025'!$A$32:$A$44=F22)*('2025'!$B$32:$N$44))</f>
        <v>0</v>
      </c>
      <c r="I22" s="8">
        <f>Tabela4[[#This Row],[Coluna5]]-Tabela4[[#This Row],[Coluna2]]</f>
        <v>0</v>
      </c>
    </row>
    <row r="23" spans="6:9" x14ac:dyDescent="0.25">
      <c r="G23" s="8"/>
      <c r="H23" s="8" cm="1">
        <f t="array" ref="H23">SUMPRODUCT(('2025'!$A$32:$A$44=F23)*('2025'!$B$32:$N$44))</f>
        <v>0</v>
      </c>
      <c r="I23" s="8">
        <f>Tabela4[[#This Row],[Coluna5]]-Tabela4[[#This Row],[Coluna2]]</f>
        <v>0</v>
      </c>
    </row>
    <row r="24" spans="6:9" x14ac:dyDescent="0.25">
      <c r="G24" s="8"/>
      <c r="H24" s="8" cm="1">
        <f t="array" ref="H24">SUMPRODUCT(('2025'!$A$32:$A$44=F24)*('2025'!$B$32:$N$44))</f>
        <v>0</v>
      </c>
      <c r="I24" s="8">
        <f>Tabela4[[#This Row],[Coluna5]]-Tabela4[[#This Row],[Coluna2]]</f>
        <v>0</v>
      </c>
    </row>
    <row r="25" spans="6:9" x14ac:dyDescent="0.25">
      <c r="G25" s="8"/>
      <c r="H25" s="8" cm="1">
        <f t="array" ref="H25">SUMPRODUCT(('2025'!$A$32:$A$44=F25)*('2025'!$B$32:$N$44))</f>
        <v>0</v>
      </c>
      <c r="I25" s="8">
        <f>Tabela4[[#This Row],[Coluna5]]-Tabela4[[#This Row],[Coluna2]]</f>
        <v>0</v>
      </c>
    </row>
    <row r="26" spans="6:9" x14ac:dyDescent="0.25">
      <c r="G26" s="8"/>
      <c r="H26" s="8" cm="1">
        <f t="array" ref="H26">SUMPRODUCT(('2025'!$A$32:$A$44=F26)*('2025'!$B$32:$N$44))</f>
        <v>0</v>
      </c>
      <c r="I26" s="8">
        <f>Tabela4[[#This Row],[Coluna5]]-Tabela4[[#This Row],[Coluna2]]</f>
        <v>0</v>
      </c>
    </row>
    <row r="27" spans="6:9" x14ac:dyDescent="0.25">
      <c r="G27" s="8"/>
      <c r="H27" s="8" cm="1">
        <f t="array" ref="H27">SUMPRODUCT(('2025'!$A$32:$A$44=F27)*('2025'!$B$32:$N$44))</f>
        <v>0</v>
      </c>
      <c r="I27" s="8">
        <f>Tabela4[[#This Row],[Coluna5]]-Tabela4[[#This Row],[Coluna2]]</f>
        <v>0</v>
      </c>
    </row>
    <row r="28" spans="6:9" x14ac:dyDescent="0.25">
      <c r="G28" s="8"/>
      <c r="H28" s="8" cm="1">
        <f t="array" ref="H28">SUMPRODUCT(('2025'!$A$32:$A$44=F28)*('2025'!$B$32:$N$44))</f>
        <v>0</v>
      </c>
      <c r="I28" s="8">
        <f>Tabela4[[#This Row],[Coluna5]]-Tabela4[[#This Row],[Coluna2]]</f>
        <v>0</v>
      </c>
    </row>
    <row r="29" spans="6:9" x14ac:dyDescent="0.25">
      <c r="G29" s="8"/>
      <c r="H29" s="8" cm="1">
        <f t="array" ref="H29">SUMPRODUCT(('2025'!$A$32:$A$44=F29)*('2025'!$B$32:$N$44))</f>
        <v>0</v>
      </c>
      <c r="I29" s="8">
        <f>Tabela4[[#This Row],[Coluna5]]-Tabela4[[#This Row],[Coluna2]]</f>
        <v>0</v>
      </c>
    </row>
    <row r="30" spans="6:9" x14ac:dyDescent="0.25">
      <c r="G30" s="8"/>
      <c r="H30" s="8" cm="1">
        <f t="array" ref="H30">SUMPRODUCT(('2025'!$A$32:$A$44=F30)*('2025'!$B$32:$N$44))</f>
        <v>0</v>
      </c>
      <c r="I30" s="8">
        <f>Tabela4[[#This Row],[Coluna5]]-Tabela4[[#This Row],[Coluna2]]</f>
        <v>0</v>
      </c>
    </row>
    <row r="31" spans="6:9" x14ac:dyDescent="0.25">
      <c r="G31" s="8"/>
      <c r="H31" s="8" cm="1">
        <f t="array" ref="H31">SUMPRODUCT(('2025'!$A$32:$A$44=F31)*('2025'!$B$32:$N$44))</f>
        <v>0</v>
      </c>
      <c r="I31" s="8">
        <f>Tabela4[[#This Row],[Coluna5]]-Tabela4[[#This Row],[Coluna2]]</f>
        <v>0</v>
      </c>
    </row>
    <row r="32" spans="6:9" x14ac:dyDescent="0.25">
      <c r="G32" s="8"/>
      <c r="H32" s="8" cm="1">
        <f t="array" ref="H32">SUMPRODUCT(('2025'!$A$32:$A$44=F32)*('2025'!$B$32:$N$44))</f>
        <v>0</v>
      </c>
      <c r="I32" s="8">
        <f>Tabela4[[#This Row],[Coluna5]]-Tabela4[[#This Row],[Coluna2]]</f>
        <v>0</v>
      </c>
    </row>
    <row r="33" spans="6:9" x14ac:dyDescent="0.25">
      <c r="G33" s="8"/>
      <c r="H33" s="8" cm="1">
        <f t="array" ref="H33">SUMPRODUCT(('2025'!$A$32:$A$44=F33)*('2025'!$B$32:$N$44))</f>
        <v>0</v>
      </c>
      <c r="I33" s="8">
        <f>Tabela4[[#This Row],[Coluna5]]-Tabela4[[#This Row],[Coluna2]]</f>
        <v>0</v>
      </c>
    </row>
    <row r="34" spans="6:9" x14ac:dyDescent="0.25">
      <c r="G34" s="8"/>
      <c r="H34" s="8" cm="1">
        <f t="array" ref="H34">SUMPRODUCT(('2025'!$A$32:$A$44=F34)*('2025'!$B$32:$N$44))</f>
        <v>0</v>
      </c>
      <c r="I34" s="8">
        <f>Tabela4[[#This Row],[Coluna5]]-Tabela4[[#This Row],[Coluna2]]</f>
        <v>0</v>
      </c>
    </row>
    <row r="35" spans="6:9" x14ac:dyDescent="0.25">
      <c r="G35" s="8"/>
      <c r="H35" s="8" cm="1">
        <f t="array" ref="H35">SUMPRODUCT(('2025'!$A$32:$A$44=F35)*('2025'!$B$32:$N$44))</f>
        <v>0</v>
      </c>
      <c r="I35" s="8">
        <f>Tabela4[[#This Row],[Coluna5]]-Tabela4[[#This Row],[Coluna2]]</f>
        <v>0</v>
      </c>
    </row>
    <row r="36" spans="6:9" x14ac:dyDescent="0.25">
      <c r="G36" s="8"/>
      <c r="H36" s="8" cm="1">
        <f t="array" ref="H36">SUMPRODUCT(('2025'!$A$32:$A$44=F36)*('2025'!$B$32:$N$44))</f>
        <v>0</v>
      </c>
      <c r="I36" s="8">
        <f>Tabela4[[#This Row],[Coluna5]]-Tabela4[[#This Row],[Coluna2]]</f>
        <v>0</v>
      </c>
    </row>
    <row r="37" spans="6:9" x14ac:dyDescent="0.25">
      <c r="G37" s="8"/>
      <c r="H37" s="8" cm="1">
        <f t="array" ref="H37">SUMPRODUCT(('2025'!$A$32:$A$44=F37)*('2025'!$B$32:$N$44))</f>
        <v>0</v>
      </c>
      <c r="I37" s="8">
        <f>Tabela4[[#This Row],[Coluna5]]-Tabela4[[#This Row],[Coluna2]]</f>
        <v>0</v>
      </c>
    </row>
    <row r="38" spans="6:9" x14ac:dyDescent="0.25">
      <c r="G38" s="8"/>
      <c r="H38" s="8" cm="1">
        <f t="array" ref="H38">SUMPRODUCT(('2025'!$A$32:$A$44=F38)*('2025'!$B$32:$N$44))</f>
        <v>0</v>
      </c>
      <c r="I38" s="8">
        <f>Tabela4[[#This Row],[Coluna5]]-Tabela4[[#This Row],[Coluna2]]</f>
        <v>0</v>
      </c>
    </row>
    <row r="39" spans="6:9" x14ac:dyDescent="0.25">
      <c r="G39" s="8"/>
      <c r="H39" s="8" cm="1">
        <f t="array" ref="H39">SUMPRODUCT(('2025'!$A$32:$A$44=F39)*('2025'!$B$32:$N$44))</f>
        <v>0</v>
      </c>
      <c r="I39" s="8">
        <f>Tabela4[[#This Row],[Coluna5]]-Tabela4[[#This Row],[Coluna2]]</f>
        <v>0</v>
      </c>
    </row>
    <row r="40" spans="6:9" x14ac:dyDescent="0.25">
      <c r="G40" s="17">
        <f>SUM(G7:G13)</f>
        <v>11180</v>
      </c>
    </row>
    <row r="43" spans="6:9" x14ac:dyDescent="0.25">
      <c r="F43" t="s">
        <v>42</v>
      </c>
      <c r="G43" s="8">
        <v>4000</v>
      </c>
      <c r="H43" s="8">
        <f>SUM('2025'!C27:N27)</f>
        <v>0</v>
      </c>
      <c r="I43" s="19">
        <f>H43/G43</f>
        <v>0</v>
      </c>
    </row>
  </sheetData>
  <conditionalFormatting sqref="I7:I39">
    <cfRule type="cellIs" dxfId="3" priority="1" operator="lessThanOrEqual">
      <formula>0</formula>
    </cfRule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6FF7-73A7-4492-BFE5-E4F7BB2B9E89}">
  <dimension ref="A1:O51"/>
  <sheetViews>
    <sheetView topLeftCell="E1" zoomScale="220" zoomScaleNormal="220" workbookViewId="0">
      <pane ySplit="1" topLeftCell="A23" activePane="bottomLeft" state="frozen"/>
      <selection activeCell="E1" sqref="E1"/>
      <selection pane="bottomLeft" activeCell="N35" sqref="N35"/>
    </sheetView>
  </sheetViews>
  <sheetFormatPr defaultColWidth="9.140625" defaultRowHeight="11.25" x14ac:dyDescent="0.2"/>
  <cols>
    <col min="1" max="1" width="19.140625" style="1" bestFit="1" customWidth="1"/>
    <col min="2" max="3" width="12.85546875" style="1" bestFit="1" customWidth="1"/>
    <col min="4" max="4" width="11.42578125" style="1" bestFit="1" customWidth="1"/>
    <col min="5" max="5" width="12.42578125" style="1" bestFit="1" customWidth="1"/>
    <col min="6" max="6" width="11.42578125" style="1" bestFit="1" customWidth="1"/>
    <col min="7" max="7" width="11.5703125" style="1" bestFit="1" customWidth="1"/>
    <col min="8" max="9" width="12.42578125" style="1" bestFit="1" customWidth="1"/>
    <col min="10" max="11" width="10.140625" style="1" customWidth="1"/>
    <col min="12" max="13" width="10.7109375" style="1" bestFit="1" customWidth="1"/>
    <col min="14" max="14" width="10.140625" style="1" customWidth="1"/>
    <col min="15" max="16384" width="9.140625" style="1"/>
  </cols>
  <sheetData>
    <row r="1" spans="1:15" x14ac:dyDescent="0.2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0</v>
      </c>
    </row>
    <row r="2" spans="1:15" x14ac:dyDescent="0.2">
      <c r="A2" s="24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 ht="13.5" x14ac:dyDescent="0.35">
      <c r="A3" s="1" t="s">
        <v>13</v>
      </c>
      <c r="B3" s="7"/>
      <c r="C3" s="2">
        <v>1900</v>
      </c>
      <c r="D3" s="2">
        <f>C48</f>
        <v>1990</v>
      </c>
      <c r="E3" s="2">
        <f>C48</f>
        <v>1990</v>
      </c>
      <c r="F3" s="2">
        <f>E48</f>
        <v>2080</v>
      </c>
      <c r="G3" s="2">
        <f>F48</f>
        <v>2270</v>
      </c>
      <c r="H3" s="2">
        <f t="shared" ref="H3:N3" si="0">G48</f>
        <v>2660</v>
      </c>
      <c r="I3" s="2">
        <f t="shared" si="0"/>
        <v>2930</v>
      </c>
      <c r="J3" s="2">
        <f t="shared" si="0"/>
        <v>3200</v>
      </c>
      <c r="K3" s="2">
        <f t="shared" si="0"/>
        <v>3470</v>
      </c>
      <c r="L3" s="2">
        <f t="shared" si="0"/>
        <v>3740</v>
      </c>
      <c r="M3" s="2">
        <f t="shared" si="0"/>
        <v>4010</v>
      </c>
      <c r="N3" s="2">
        <f t="shared" si="0"/>
        <v>4280</v>
      </c>
    </row>
    <row r="4" spans="1:15" ht="13.5" x14ac:dyDescent="0.35">
      <c r="A4" s="1" t="s">
        <v>14</v>
      </c>
      <c r="B4" s="7"/>
      <c r="C4" s="2">
        <v>2500</v>
      </c>
      <c r="D4" s="2">
        <v>2500</v>
      </c>
      <c r="E4" s="2">
        <v>2500</v>
      </c>
      <c r="F4" s="2">
        <v>2500</v>
      </c>
      <c r="G4" s="2">
        <v>2500</v>
      </c>
      <c r="H4" s="2">
        <v>2500</v>
      </c>
      <c r="I4" s="2">
        <v>2500</v>
      </c>
      <c r="J4" s="2">
        <v>2500</v>
      </c>
      <c r="K4" s="2">
        <v>2500</v>
      </c>
      <c r="L4" s="2">
        <v>2500</v>
      </c>
      <c r="M4" s="2">
        <v>2500</v>
      </c>
      <c r="N4" s="2">
        <v>5050</v>
      </c>
    </row>
    <row r="5" spans="1:15" ht="13.5" x14ac:dyDescent="0.35">
      <c r="A5" s="1" t="s">
        <v>15</v>
      </c>
      <c r="B5" s="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13.5" x14ac:dyDescent="0.35">
      <c r="A6" s="1" t="s">
        <v>16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13.5" x14ac:dyDescent="0.35">
      <c r="A7" s="1" t="s">
        <v>17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5" ht="13.5" x14ac:dyDescent="0.35">
      <c r="A8" s="1" t="s">
        <v>18</v>
      </c>
      <c r="B8" s="7"/>
      <c r="C8" s="7"/>
      <c r="D8" s="2"/>
      <c r="E8" s="7"/>
      <c r="F8" s="2"/>
      <c r="G8" s="7"/>
      <c r="H8" s="7"/>
      <c r="I8" s="7"/>
      <c r="J8" s="7"/>
      <c r="K8" s="7"/>
      <c r="L8" s="7"/>
      <c r="M8" s="7"/>
      <c r="N8" s="7"/>
    </row>
    <row r="9" spans="1:15" ht="13.5" x14ac:dyDescent="0.35">
      <c r="A9" s="1" t="s">
        <v>19</v>
      </c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5" ht="13.5" x14ac:dyDescent="0.35">
      <c r="A10" s="1" t="s">
        <v>20</v>
      </c>
      <c r="B10" s="7"/>
      <c r="C10" s="7"/>
      <c r="D10" s="7"/>
      <c r="E10" s="7"/>
      <c r="F10" s="7"/>
      <c r="G10" s="7"/>
      <c r="H10" s="7"/>
      <c r="I10" s="2"/>
      <c r="J10" s="2"/>
      <c r="K10" s="2"/>
      <c r="L10" s="2"/>
      <c r="M10" s="2"/>
      <c r="N10" s="7"/>
    </row>
    <row r="11" spans="1:15" x14ac:dyDescent="0.2">
      <c r="A11" s="1" t="s">
        <v>21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5" x14ac:dyDescent="0.2">
      <c r="A13" s="1" t="s">
        <v>22</v>
      </c>
      <c r="B13" s="5">
        <f>SUM(B3:B12)</f>
        <v>0</v>
      </c>
      <c r="C13" s="5">
        <f t="shared" ref="C13:N13" si="1">SUM(C3:C12)</f>
        <v>4400</v>
      </c>
      <c r="D13" s="5">
        <f t="shared" si="1"/>
        <v>4490</v>
      </c>
      <c r="E13" s="5">
        <f t="shared" si="1"/>
        <v>4490</v>
      </c>
      <c r="F13" s="5">
        <f>SUM(F3:F12)</f>
        <v>4580</v>
      </c>
      <c r="G13" s="5">
        <f t="shared" si="1"/>
        <v>4770</v>
      </c>
      <c r="H13" s="5">
        <f t="shared" si="1"/>
        <v>5160</v>
      </c>
      <c r="I13" s="5">
        <f t="shared" si="1"/>
        <v>5430</v>
      </c>
      <c r="J13" s="5">
        <f t="shared" si="1"/>
        <v>5700</v>
      </c>
      <c r="K13" s="5">
        <f t="shared" si="1"/>
        <v>5970</v>
      </c>
      <c r="L13" s="5">
        <f t="shared" si="1"/>
        <v>6240</v>
      </c>
      <c r="M13" s="5">
        <f t="shared" si="1"/>
        <v>6510</v>
      </c>
      <c r="N13" s="5">
        <f t="shared" si="1"/>
        <v>9330</v>
      </c>
    </row>
    <row r="15" spans="1:15" x14ac:dyDescent="0.2">
      <c r="A15" s="25" t="s">
        <v>23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"/>
    </row>
    <row r="16" spans="1:15" ht="12" x14ac:dyDescent="0.2">
      <c r="A16" s="1" t="s">
        <v>24</v>
      </c>
      <c r="B16" s="2"/>
      <c r="C16" s="18">
        <v>800</v>
      </c>
      <c r="D16" s="18">
        <v>800</v>
      </c>
      <c r="E16" s="18">
        <v>800</v>
      </c>
      <c r="F16" s="18">
        <v>800</v>
      </c>
      <c r="G16" s="18">
        <v>800</v>
      </c>
      <c r="H16" s="18">
        <v>800</v>
      </c>
      <c r="I16" s="18">
        <v>800</v>
      </c>
      <c r="J16" s="18">
        <v>800</v>
      </c>
      <c r="K16" s="18">
        <v>800</v>
      </c>
      <c r="L16" s="18">
        <v>800</v>
      </c>
      <c r="M16" s="18">
        <v>800</v>
      </c>
      <c r="N16" s="18">
        <v>800</v>
      </c>
      <c r="O16" s="2"/>
    </row>
    <row r="17" spans="1:15" ht="12" x14ac:dyDescent="0.2">
      <c r="A17" s="1" t="s">
        <v>25</v>
      </c>
      <c r="B17" s="2"/>
      <c r="C17" s="18">
        <v>150</v>
      </c>
      <c r="D17" s="18">
        <v>150</v>
      </c>
      <c r="E17" s="18">
        <v>150</v>
      </c>
      <c r="F17" s="18">
        <v>150</v>
      </c>
      <c r="G17" s="18">
        <v>150</v>
      </c>
      <c r="H17" s="18">
        <v>150</v>
      </c>
      <c r="I17" s="18">
        <v>150</v>
      </c>
      <c r="J17" s="18">
        <v>150</v>
      </c>
      <c r="K17" s="18">
        <v>150</v>
      </c>
      <c r="L17" s="18">
        <v>150</v>
      </c>
      <c r="M17" s="18">
        <v>150</v>
      </c>
      <c r="N17" s="18">
        <v>150</v>
      </c>
      <c r="O17" s="2"/>
    </row>
    <row r="18" spans="1:15" ht="12" x14ac:dyDescent="0.2">
      <c r="A18" s="1" t="s">
        <v>26</v>
      </c>
      <c r="B18" s="2"/>
      <c r="C18" s="18">
        <v>80</v>
      </c>
      <c r="D18" s="18">
        <v>80</v>
      </c>
      <c r="E18" s="18">
        <v>80</v>
      </c>
      <c r="F18" s="18">
        <v>80</v>
      </c>
      <c r="G18" s="18">
        <v>80</v>
      </c>
      <c r="H18" s="18">
        <v>80</v>
      </c>
      <c r="I18" s="18">
        <v>80</v>
      </c>
      <c r="J18" s="18">
        <v>80</v>
      </c>
      <c r="K18" s="18">
        <v>80</v>
      </c>
      <c r="L18" s="18">
        <v>80</v>
      </c>
      <c r="M18" s="18">
        <v>80</v>
      </c>
      <c r="N18" s="18">
        <v>80</v>
      </c>
      <c r="O18" s="2"/>
    </row>
    <row r="19" spans="1:15" ht="12" x14ac:dyDescent="0.2">
      <c r="A19" s="1" t="s">
        <v>27</v>
      </c>
      <c r="B19" s="2"/>
      <c r="C19" s="18">
        <v>100</v>
      </c>
      <c r="D19" s="18">
        <v>100</v>
      </c>
      <c r="E19" s="18">
        <v>100</v>
      </c>
      <c r="F19" s="18">
        <v>100</v>
      </c>
      <c r="G19" s="18">
        <v>100</v>
      </c>
      <c r="H19" s="18">
        <v>100</v>
      </c>
      <c r="I19" s="18">
        <v>100</v>
      </c>
      <c r="J19" s="18">
        <v>100</v>
      </c>
      <c r="K19" s="18">
        <v>100</v>
      </c>
      <c r="L19" s="18">
        <v>100</v>
      </c>
      <c r="M19" s="18">
        <v>100</v>
      </c>
      <c r="N19" s="18">
        <v>100</v>
      </c>
      <c r="O19" s="2"/>
    </row>
    <row r="20" spans="1:15" ht="12" x14ac:dyDescent="0.2">
      <c r="A20" s="1" t="s">
        <v>28</v>
      </c>
      <c r="B20" s="2"/>
      <c r="C20" s="18">
        <v>600</v>
      </c>
      <c r="D20" s="18">
        <v>600</v>
      </c>
      <c r="E20" s="18">
        <v>600</v>
      </c>
      <c r="F20" s="18">
        <v>600</v>
      </c>
      <c r="G20" s="18">
        <v>600</v>
      </c>
      <c r="H20" s="18">
        <v>600</v>
      </c>
      <c r="I20" s="18">
        <v>600</v>
      </c>
      <c r="J20" s="18">
        <v>600</v>
      </c>
      <c r="K20" s="18">
        <v>600</v>
      </c>
      <c r="L20" s="18">
        <v>600</v>
      </c>
      <c r="M20" s="18">
        <v>600</v>
      </c>
      <c r="N20" s="18">
        <v>600</v>
      </c>
      <c r="O20" s="2"/>
    </row>
    <row r="21" spans="1:15" ht="12" x14ac:dyDescent="0.2">
      <c r="A21" s="1" t="s">
        <v>29</v>
      </c>
      <c r="B21" s="2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2"/>
    </row>
    <row r="22" spans="1:15" ht="12" x14ac:dyDescent="0.2">
      <c r="A22" s="1" t="s">
        <v>30</v>
      </c>
      <c r="B22" s="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2"/>
    </row>
    <row r="23" spans="1:15" ht="12" x14ac:dyDescent="0.2">
      <c r="A23" s="1" t="s">
        <v>31</v>
      </c>
      <c r="B23" s="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2"/>
    </row>
    <row r="24" spans="1:15" x14ac:dyDescent="0.2">
      <c r="A24" s="1" t="s">
        <v>32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3.5" x14ac:dyDescent="0.35">
      <c r="A25" s="1" t="s">
        <v>33</v>
      </c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">
      <c r="A26" s="1" t="s">
        <v>34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">
      <c r="A27" s="1" t="s">
        <v>35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">
      <c r="A28" s="1" t="s">
        <v>22</v>
      </c>
      <c r="B28" s="5">
        <f>SUM(B16:B25)</f>
        <v>0</v>
      </c>
      <c r="C28" s="5">
        <f>SUM(C16:C27)</f>
        <v>1730</v>
      </c>
      <c r="D28" s="5">
        <f>SUM(D16:D27)</f>
        <v>1730</v>
      </c>
      <c r="E28" s="5">
        <f>SUM(E16:E27)</f>
        <v>1730</v>
      </c>
      <c r="F28" s="5">
        <f>SUM(F16:F27)</f>
        <v>1730</v>
      </c>
      <c r="G28" s="5">
        <f t="shared" ref="G28:N28" si="2">SUM(G16:G27)</f>
        <v>1730</v>
      </c>
      <c r="H28" s="5">
        <f t="shared" si="2"/>
        <v>1730</v>
      </c>
      <c r="I28" s="5">
        <f t="shared" si="2"/>
        <v>1730</v>
      </c>
      <c r="J28" s="5">
        <f t="shared" si="2"/>
        <v>1730</v>
      </c>
      <c r="K28" s="5">
        <f t="shared" si="2"/>
        <v>1730</v>
      </c>
      <c r="L28" s="5">
        <f t="shared" si="2"/>
        <v>1730</v>
      </c>
      <c r="M28" s="5">
        <f t="shared" si="2"/>
        <v>1730</v>
      </c>
      <c r="N28" s="5">
        <f t="shared" si="2"/>
        <v>1730</v>
      </c>
    </row>
    <row r="31" spans="1:15" x14ac:dyDescent="0.2">
      <c r="A31" s="26" t="s">
        <v>36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5" x14ac:dyDescent="0.2">
      <c r="A32" s="1" t="s">
        <v>47</v>
      </c>
      <c r="B32" s="2"/>
      <c r="C32" s="2">
        <v>300</v>
      </c>
      <c r="D32" s="2">
        <v>300</v>
      </c>
      <c r="E32" s="2">
        <v>300</v>
      </c>
      <c r="F32" s="2">
        <v>200</v>
      </c>
      <c r="G32" s="2"/>
      <c r="H32" s="2"/>
      <c r="I32" s="2"/>
      <c r="J32" s="2"/>
      <c r="K32" s="2"/>
      <c r="L32" s="2"/>
      <c r="M32" s="2"/>
      <c r="N32" s="2"/>
    </row>
    <row r="33" spans="1:14" x14ac:dyDescent="0.2">
      <c r="A33" s="1" t="s">
        <v>49</v>
      </c>
      <c r="B33" s="2"/>
      <c r="C33" s="2">
        <v>380</v>
      </c>
      <c r="D33" s="2">
        <v>380</v>
      </c>
      <c r="E33" s="2">
        <v>380</v>
      </c>
      <c r="F33" s="2">
        <v>380</v>
      </c>
      <c r="G33" s="2">
        <v>380</v>
      </c>
      <c r="H33" s="2"/>
      <c r="I33" s="2"/>
      <c r="J33" s="2"/>
      <c r="K33" s="2"/>
      <c r="L33" s="2"/>
      <c r="M33" s="2"/>
      <c r="N33" s="2"/>
    </row>
    <row r="34" spans="1:14" x14ac:dyDescent="0.2">
      <c r="A34" s="1" t="s">
        <v>50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">
      <c r="A35" s="1" t="s">
        <v>46</v>
      </c>
      <c r="B35" s="2"/>
      <c r="C35" s="2"/>
      <c r="D35" s="2"/>
      <c r="E35" s="2"/>
      <c r="F35" s="2"/>
      <c r="G35" s="2"/>
      <c r="H35" s="2">
        <v>500</v>
      </c>
      <c r="I35" s="2">
        <v>500</v>
      </c>
      <c r="J35" s="2">
        <v>500</v>
      </c>
      <c r="K35" s="2">
        <v>500</v>
      </c>
      <c r="L35" s="2">
        <v>500</v>
      </c>
      <c r="M35" s="2">
        <v>500</v>
      </c>
      <c r="N35" s="2">
        <v>3000</v>
      </c>
    </row>
    <row r="36" spans="1:14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3.5" x14ac:dyDescent="0.35">
      <c r="B39" s="2"/>
      <c r="C39" s="2"/>
      <c r="D39" s="2"/>
      <c r="E39" s="7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6"/>
      <c r="B45" s="5">
        <f>SUM(B32:B44)</f>
        <v>0</v>
      </c>
      <c r="C45" s="5">
        <f>SUM(C32:C44)</f>
        <v>680</v>
      </c>
      <c r="D45" s="5">
        <f>SUM(D32:D44)</f>
        <v>680</v>
      </c>
      <c r="E45" s="5">
        <f t="shared" ref="E45:N45" si="3">SUM(E32:E44)</f>
        <v>680</v>
      </c>
      <c r="F45" s="5">
        <f t="shared" si="3"/>
        <v>580</v>
      </c>
      <c r="G45" s="5">
        <f t="shared" si="3"/>
        <v>380</v>
      </c>
      <c r="H45" s="5">
        <f t="shared" si="3"/>
        <v>500</v>
      </c>
      <c r="I45" s="5">
        <f t="shared" si="3"/>
        <v>500</v>
      </c>
      <c r="J45" s="5">
        <f t="shared" si="3"/>
        <v>500</v>
      </c>
      <c r="K45" s="5">
        <f t="shared" si="3"/>
        <v>500</v>
      </c>
      <c r="L45" s="5">
        <f t="shared" si="3"/>
        <v>500</v>
      </c>
      <c r="M45" s="5">
        <f t="shared" si="3"/>
        <v>500</v>
      </c>
      <c r="N45" s="5">
        <f t="shared" si="3"/>
        <v>3000</v>
      </c>
    </row>
    <row r="48" spans="1:14" x14ac:dyDescent="0.2">
      <c r="A48" s="15" t="s">
        <v>37</v>
      </c>
      <c r="B48" s="16">
        <f t="shared" ref="B48:M48" si="4">B13-B28-B45</f>
        <v>0</v>
      </c>
      <c r="C48" s="16">
        <f t="shared" si="4"/>
        <v>1990</v>
      </c>
      <c r="D48" s="16">
        <f t="shared" si="4"/>
        <v>2080</v>
      </c>
      <c r="E48" s="16">
        <f t="shared" si="4"/>
        <v>2080</v>
      </c>
      <c r="F48" s="16">
        <f>F13-F28-F45</f>
        <v>2270</v>
      </c>
      <c r="G48" s="16">
        <f t="shared" si="4"/>
        <v>2660</v>
      </c>
      <c r="H48" s="16">
        <f t="shared" si="4"/>
        <v>2930</v>
      </c>
      <c r="I48" s="16">
        <f t="shared" si="4"/>
        <v>3200</v>
      </c>
      <c r="J48" s="16">
        <f t="shared" si="4"/>
        <v>3470</v>
      </c>
      <c r="K48" s="16">
        <f t="shared" si="4"/>
        <v>3740</v>
      </c>
      <c r="L48" s="16">
        <f t="shared" si="4"/>
        <v>4010</v>
      </c>
      <c r="M48" s="16">
        <f t="shared" si="4"/>
        <v>4280</v>
      </c>
      <c r="N48" s="16">
        <f>N13-N28-N45</f>
        <v>4600</v>
      </c>
    </row>
    <row r="51" spans="6:8" x14ac:dyDescent="0.2">
      <c r="F51" s="20"/>
      <c r="G51" s="20"/>
      <c r="H51" s="20"/>
    </row>
  </sheetData>
  <mergeCells count="3">
    <mergeCell ref="A2:N2"/>
    <mergeCell ref="A15:N15"/>
    <mergeCell ref="A31:N31"/>
  </mergeCells>
  <conditionalFormatting sqref="B48:N48">
    <cfRule type="cellIs" dxfId="2" priority="1" operator="lessThanOrEqual">
      <formula>0</formula>
    </cfRule>
  </conditionalFormatting>
  <pageMargins left="0.511811024" right="0.511811024" top="0.78740157499999996" bottom="0.78740157499999996" header="0.31496062000000002" footer="0.31496062000000002"/>
  <legacyDrawing r:id="rId1"/>
  <tableParts count="3">
    <tablePart r:id="rId2"/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66E087-648C-4B50-A153-8C3C12753BCF}">
          <x14:formula1>
            <xm:f>'DIVIDAS 2025'!$F$7:$F$39</xm:f>
          </x14:formula1>
          <xm:sqref>A40:A44</xm:sqref>
        </x14:dataValidation>
        <x14:dataValidation type="list" allowBlank="1" showInputMessage="1" showErrorMessage="1" xr:uid="{C3DB038A-C815-4AC0-B8A2-D522AA734F4E}">
          <x14:formula1>
            <xm:f>'DIVIDAS 2026'!$F$7:$F$39</xm:f>
          </x14:formula1>
          <xm:sqref>A32:A39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5104-23D3-4F68-A6B8-0CB19D344093}">
  <dimension ref="F4:I43"/>
  <sheetViews>
    <sheetView zoomScale="175" zoomScaleNormal="175" workbookViewId="0">
      <selection activeCell="H15" sqref="H15"/>
    </sheetView>
  </sheetViews>
  <sheetFormatPr defaultRowHeight="15" x14ac:dyDescent="0.25"/>
  <cols>
    <col min="6" max="6" width="25.140625" bestFit="1" customWidth="1"/>
    <col min="7" max="7" width="19.140625" customWidth="1"/>
    <col min="8" max="8" width="25.7109375" customWidth="1"/>
    <col min="9" max="9" width="28.7109375" customWidth="1"/>
  </cols>
  <sheetData>
    <row r="4" spans="6:9" x14ac:dyDescent="0.25">
      <c r="H4" s="8"/>
    </row>
    <row r="6" spans="6:9" ht="15.75" x14ac:dyDescent="0.25">
      <c r="F6" s="14" t="s">
        <v>38</v>
      </c>
      <c r="G6" s="11" t="s">
        <v>39</v>
      </c>
      <c r="H6" s="13" t="s">
        <v>40</v>
      </c>
      <c r="I6" s="12" t="s">
        <v>41</v>
      </c>
    </row>
    <row r="7" spans="6:9" x14ac:dyDescent="0.25">
      <c r="F7" t="s">
        <v>46</v>
      </c>
      <c r="G7" s="8">
        <f>Tabela4[[#This Row],[Coluna5]]-Tabela4[[#This Row],[Coluna2]]</f>
        <v>6000</v>
      </c>
      <c r="H7" s="8" cm="1">
        <f t="array" ref="H7">SUMPRODUCT(('2026'!$A$32:$A$44=F7)*('2026'!$B$32:$N$44))</f>
        <v>6000</v>
      </c>
      <c r="I7" s="8">
        <f>Tabela46[[#This Row],[Coluna5]]-Tabela46[[#This Row],[Coluna2]]</f>
        <v>0</v>
      </c>
    </row>
    <row r="8" spans="6:9" x14ac:dyDescent="0.25">
      <c r="F8" t="s">
        <v>47</v>
      </c>
      <c r="G8" s="8">
        <f>Tabela4[[#This Row],[Coluna5]]-Tabela4[[#This Row],[Coluna2]]</f>
        <v>1100</v>
      </c>
      <c r="H8" s="8" cm="1">
        <f t="array" ref="H8">SUMPRODUCT(('2026'!$A$32:$A$44=F8)*('2026'!$B$32:$N$44))</f>
        <v>1100</v>
      </c>
      <c r="I8" s="8">
        <f>Tabela46[[#This Row],[Coluna5]]-Tabela46[[#This Row],[Coluna2]]</f>
        <v>0</v>
      </c>
    </row>
    <row r="9" spans="6:9" x14ac:dyDescent="0.25">
      <c r="F9" t="s">
        <v>48</v>
      </c>
      <c r="G9" s="8">
        <f>Tabela4[[#This Row],[Coluna5]]-Tabela4[[#This Row],[Coluna2]]</f>
        <v>0</v>
      </c>
      <c r="H9" s="8" cm="1">
        <f t="array" ref="H9">SUMPRODUCT(('2026'!$A$32:$A$44=F9)*('2026'!$B$32:$N$44))</f>
        <v>0</v>
      </c>
      <c r="I9" s="8">
        <f>Tabela46[[#This Row],[Coluna5]]-Tabela46[[#This Row],[Coluna2]]</f>
        <v>0</v>
      </c>
    </row>
    <row r="10" spans="6:9" x14ac:dyDescent="0.25">
      <c r="F10" t="s">
        <v>49</v>
      </c>
      <c r="G10" s="8">
        <f>Tabela4[[#This Row],[Coluna5]]-Tabela4[[#This Row],[Coluna2]]</f>
        <v>1900</v>
      </c>
      <c r="H10" s="8" cm="1">
        <f t="array" ref="H10">SUMPRODUCT(('2026'!$A$32:$A$44=F10)*('2026'!$B$32:$N$44))</f>
        <v>1900</v>
      </c>
      <c r="I10" s="8">
        <f>Tabela46[[#This Row],[Coluna5]]-Tabela46[[#This Row],[Coluna2]]</f>
        <v>0</v>
      </c>
    </row>
    <row r="11" spans="6:9" x14ac:dyDescent="0.25">
      <c r="G11" s="8">
        <f>Tabela4[[#This Row],[Coluna5]]-Tabela4[[#This Row],[Coluna2]]</f>
        <v>0</v>
      </c>
      <c r="H11" s="8"/>
      <c r="I11" s="8">
        <f>Tabela46[[#This Row],[Coluna5]]-Tabela46[[#This Row],[Coluna2]]</f>
        <v>0</v>
      </c>
    </row>
    <row r="12" spans="6:9" x14ac:dyDescent="0.25">
      <c r="F12" s="9"/>
      <c r="G12" s="8"/>
      <c r="H12" s="8"/>
      <c r="I12" s="8">
        <f>Tabela46[[#This Row],[Coluna5]]-Tabela46[[#This Row],[Coluna2]]</f>
        <v>0</v>
      </c>
    </row>
    <row r="13" spans="6:9" x14ac:dyDescent="0.25">
      <c r="F13" s="9"/>
      <c r="G13" s="8"/>
      <c r="H13" s="8"/>
      <c r="I13" s="8">
        <f>Tabela46[[#This Row],[Coluna5]]-Tabela46[[#This Row],[Coluna2]]</f>
        <v>0</v>
      </c>
    </row>
    <row r="14" spans="6:9" x14ac:dyDescent="0.25">
      <c r="F14" s="9"/>
      <c r="G14" s="8"/>
      <c r="H14" s="8"/>
      <c r="I14" s="8">
        <f>Tabela46[[#This Row],[Coluna5]]-Tabela46[[#This Row],[Coluna2]]</f>
        <v>0</v>
      </c>
    </row>
    <row r="15" spans="6:9" x14ac:dyDescent="0.25">
      <c r="F15" s="9"/>
      <c r="G15" s="10"/>
      <c r="H15" s="8"/>
      <c r="I15" s="8">
        <f>Tabela46[[#This Row],[Coluna5]]-Tabela46[[#This Row],[Coluna2]]</f>
        <v>0</v>
      </c>
    </row>
    <row r="16" spans="6:9" x14ac:dyDescent="0.25">
      <c r="F16" s="9"/>
      <c r="G16" s="10"/>
      <c r="H16" s="8"/>
      <c r="I16" s="8">
        <f>Tabela46[[#This Row],[Coluna5]]-Tabela46[[#This Row],[Coluna2]]</f>
        <v>0</v>
      </c>
    </row>
    <row r="17" spans="6:9" x14ac:dyDescent="0.25">
      <c r="F17" s="9"/>
      <c r="G17" s="10"/>
      <c r="H17" s="8"/>
      <c r="I17" s="8">
        <f>Tabela46[[#This Row],[Coluna5]]-Tabela46[[#This Row],[Coluna2]]</f>
        <v>0</v>
      </c>
    </row>
    <row r="18" spans="6:9" x14ac:dyDescent="0.25">
      <c r="F18" s="9"/>
      <c r="G18" s="10"/>
      <c r="H18" s="8"/>
      <c r="I18" s="8">
        <f>Tabela46[[#This Row],[Coluna5]]-Tabela46[[#This Row],[Coluna2]]</f>
        <v>0</v>
      </c>
    </row>
    <row r="19" spans="6:9" x14ac:dyDescent="0.25">
      <c r="F19" s="9"/>
      <c r="G19" s="10"/>
      <c r="H19" s="8"/>
      <c r="I19" s="8">
        <f>Tabela46[[#This Row],[Coluna5]]-Tabela46[[#This Row],[Coluna2]]</f>
        <v>0</v>
      </c>
    </row>
    <row r="20" spans="6:9" x14ac:dyDescent="0.25">
      <c r="F20" s="9"/>
      <c r="G20" s="10"/>
      <c r="H20" s="8"/>
      <c r="I20" s="8">
        <f>Tabela46[[#This Row],[Coluna5]]-Tabela46[[#This Row],[Coluna2]]</f>
        <v>0</v>
      </c>
    </row>
    <row r="21" spans="6:9" x14ac:dyDescent="0.25">
      <c r="F21" s="9"/>
      <c r="G21" s="10"/>
      <c r="H21" s="8"/>
      <c r="I21" s="8">
        <f>Tabela46[[#This Row],[Coluna5]]-Tabela46[[#This Row],[Coluna2]]</f>
        <v>0</v>
      </c>
    </row>
    <row r="22" spans="6:9" x14ac:dyDescent="0.25">
      <c r="F22" s="9"/>
      <c r="G22" s="10"/>
      <c r="H22" s="8"/>
      <c r="I22" s="8">
        <f>Tabela46[[#This Row],[Coluna5]]-Tabela46[[#This Row],[Coluna2]]</f>
        <v>0</v>
      </c>
    </row>
    <row r="23" spans="6:9" x14ac:dyDescent="0.25">
      <c r="G23" s="8"/>
      <c r="H23" s="8"/>
      <c r="I23" s="8">
        <f>Tabela46[[#This Row],[Coluna5]]-Tabela46[[#This Row],[Coluna2]]</f>
        <v>0</v>
      </c>
    </row>
    <row r="24" spans="6:9" x14ac:dyDescent="0.25">
      <c r="G24" s="8"/>
      <c r="H24" s="8"/>
      <c r="I24" s="8">
        <f>Tabela46[[#This Row],[Coluna5]]-Tabela46[[#This Row],[Coluna2]]</f>
        <v>0</v>
      </c>
    </row>
    <row r="25" spans="6:9" x14ac:dyDescent="0.25">
      <c r="G25" s="8"/>
      <c r="H25" s="8"/>
      <c r="I25" s="8">
        <f>Tabela46[[#This Row],[Coluna5]]-Tabela46[[#This Row],[Coluna2]]</f>
        <v>0</v>
      </c>
    </row>
    <row r="26" spans="6:9" x14ac:dyDescent="0.25">
      <c r="G26" s="8"/>
      <c r="H26" s="8"/>
      <c r="I26" s="8">
        <f>Tabela46[[#This Row],[Coluna5]]-Tabela46[[#This Row],[Coluna2]]</f>
        <v>0</v>
      </c>
    </row>
    <row r="27" spans="6:9" x14ac:dyDescent="0.25">
      <c r="G27" s="8"/>
      <c r="H27" s="8"/>
      <c r="I27" s="8">
        <f>Tabela46[[#This Row],[Coluna5]]-Tabela46[[#This Row],[Coluna2]]</f>
        <v>0</v>
      </c>
    </row>
    <row r="28" spans="6:9" x14ac:dyDescent="0.25">
      <c r="G28" s="8"/>
      <c r="H28" s="8"/>
      <c r="I28" s="8">
        <f>Tabela46[[#This Row],[Coluna5]]-Tabela46[[#This Row],[Coluna2]]</f>
        <v>0</v>
      </c>
    </row>
    <row r="29" spans="6:9" x14ac:dyDescent="0.25">
      <c r="G29" s="8"/>
      <c r="H29" s="8"/>
      <c r="I29" s="8">
        <f>Tabela46[[#This Row],[Coluna5]]-Tabela46[[#This Row],[Coluna2]]</f>
        <v>0</v>
      </c>
    </row>
    <row r="30" spans="6:9" x14ac:dyDescent="0.25">
      <c r="G30" s="8"/>
      <c r="H30" s="8"/>
      <c r="I30" s="8">
        <f>Tabela46[[#This Row],[Coluna5]]-Tabela46[[#This Row],[Coluna2]]</f>
        <v>0</v>
      </c>
    </row>
    <row r="31" spans="6:9" x14ac:dyDescent="0.25">
      <c r="G31" s="8"/>
      <c r="H31" s="8"/>
      <c r="I31" s="8">
        <f>Tabela46[[#This Row],[Coluna5]]-Tabela46[[#This Row],[Coluna2]]</f>
        <v>0</v>
      </c>
    </row>
    <row r="32" spans="6:9" x14ac:dyDescent="0.25">
      <c r="G32" s="8"/>
      <c r="H32" s="8"/>
      <c r="I32" s="8">
        <f>Tabela46[[#This Row],[Coluna5]]-Tabela46[[#This Row],[Coluna2]]</f>
        <v>0</v>
      </c>
    </row>
    <row r="33" spans="6:9" x14ac:dyDescent="0.25">
      <c r="G33" s="8"/>
      <c r="H33" s="8"/>
      <c r="I33" s="8">
        <f>Tabela46[[#This Row],[Coluna5]]-Tabela46[[#This Row],[Coluna2]]</f>
        <v>0</v>
      </c>
    </row>
    <row r="34" spans="6:9" x14ac:dyDescent="0.25">
      <c r="G34" s="8"/>
      <c r="H34" s="8"/>
      <c r="I34" s="8">
        <f>Tabela46[[#This Row],[Coluna5]]-Tabela46[[#This Row],[Coluna2]]</f>
        <v>0</v>
      </c>
    </row>
    <row r="35" spans="6:9" x14ac:dyDescent="0.25">
      <c r="G35" s="8"/>
      <c r="H35" s="8"/>
      <c r="I35" s="8">
        <f>Tabela46[[#This Row],[Coluna5]]-Tabela46[[#This Row],[Coluna2]]</f>
        <v>0</v>
      </c>
    </row>
    <row r="36" spans="6:9" x14ac:dyDescent="0.25">
      <c r="G36" s="8"/>
      <c r="H36" s="8"/>
      <c r="I36" s="8">
        <f>Tabela46[[#This Row],[Coluna5]]-Tabela46[[#This Row],[Coluna2]]</f>
        <v>0</v>
      </c>
    </row>
    <row r="37" spans="6:9" x14ac:dyDescent="0.25">
      <c r="G37" s="8"/>
      <c r="H37" s="8"/>
      <c r="I37" s="8">
        <f>Tabela46[[#This Row],[Coluna5]]-Tabela46[[#This Row],[Coluna2]]</f>
        <v>0</v>
      </c>
    </row>
    <row r="38" spans="6:9" x14ac:dyDescent="0.25">
      <c r="G38" s="8"/>
      <c r="H38" s="8"/>
      <c r="I38" s="8">
        <f>Tabela46[[#This Row],[Coluna5]]-Tabela46[[#This Row],[Coluna2]]</f>
        <v>0</v>
      </c>
    </row>
    <row r="39" spans="6:9" x14ac:dyDescent="0.25">
      <c r="G39" s="8"/>
      <c r="H39" s="8"/>
      <c r="I39" s="8">
        <f>Tabela46[[#This Row],[Coluna5]]-Tabela46[[#This Row],[Coluna2]]</f>
        <v>0</v>
      </c>
    </row>
    <row r="40" spans="6:9" x14ac:dyDescent="0.25">
      <c r="G40" s="17">
        <f>SUM(G7:G13)</f>
        <v>9000</v>
      </c>
    </row>
    <row r="43" spans="6:9" x14ac:dyDescent="0.25">
      <c r="F43" t="s">
        <v>42</v>
      </c>
      <c r="G43" s="8">
        <v>4000</v>
      </c>
      <c r="H43" s="8">
        <f>SUM('2025'!C27:N27)</f>
        <v>0</v>
      </c>
      <c r="I43" s="19">
        <f>H43/G43</f>
        <v>0</v>
      </c>
    </row>
  </sheetData>
  <conditionalFormatting sqref="G7:G14">
    <cfRule type="cellIs" dxfId="1" priority="1" operator="lessThanOrEqual">
      <formula>0</formula>
    </cfRule>
  </conditionalFormatting>
  <conditionalFormatting sqref="I7:I39">
    <cfRule type="cellIs" dxfId="0" priority="10" operator="lessThanOrEqual">
      <formula>0</formula>
    </cfRule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2025</vt:lpstr>
      <vt:lpstr>DIVIDAS 2025</vt:lpstr>
      <vt:lpstr>2026</vt:lpstr>
      <vt:lpstr>DIVIDAS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Flavio Teixeira</dc:creator>
  <cp:keywords/>
  <dc:description/>
  <cp:lastModifiedBy>Flavio Teixeira</cp:lastModifiedBy>
  <cp:revision/>
  <dcterms:created xsi:type="dcterms:W3CDTF">2023-11-27T01:07:28Z</dcterms:created>
  <dcterms:modified xsi:type="dcterms:W3CDTF">2025-04-01T14:07:02Z</dcterms:modified>
  <cp:category/>
  <cp:contentStatus/>
</cp:coreProperties>
</file>